
<file path=[Content_Types].xml><?xml version="1.0" encoding="utf-8"?>
<Types xmlns="http://schemas.openxmlformats.org/package/2006/content-types">
  <Default Extension="jpeg" ContentType="image/jpeg"/>
  <Default Extension="jpg" ContentType="image/jpeg"/>
  <Default Extension="png" ContentType="image/png"/>
  <Default Extension="rels" ContentType="application/vnd.openxmlformats-package.relationships+xml"/>
  <Default Extension="svg" ContentType="image/svg+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ichValueRel.xml" ContentType="application/vnd.ms-excel.richvaluerel+xml"/>
  <Override PartName="/xl/richData/rdrichvalue.xml" ContentType="application/vnd.ms-excel.rdrichvalue+xml"/>
  <Override PartName="/xl/richData/rdrichvaluestructure.xml" ContentType="application/vnd.ms-excel.rdrichvaluestructure+xml"/>
  <Override PartName="/xl/richData/rdRichValueTypes.xml" ContentType="application/vnd.ms-excel.rdrichvaluetypes+xml"/>
  <Override PartName="/xl/drawings/drawing1.xml" ContentType="application/vnd.openxmlformats-officedocument.drawing+xml"/>
  <Override PartName="/xl/comments1.xml" ContentType="application/vnd.openxmlformats-officedocument.spreadsheetml.comments+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drawings/drawing2.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drawings/drawing3.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Ex1.xml" ContentType="application/vnd.ms-office.chartex+xml"/>
  <Override PartName="/xl/charts/style6.xml" ContentType="application/vnd.ms-office.chartstyle+xml"/>
  <Override PartName="/xl/charts/colors6.xml" ContentType="application/vnd.ms-office.chartcolorstyle+xml"/>
  <Override PartName="/xl/charts/chartEx2.xml" ContentType="application/vnd.ms-office.chartex+xml"/>
  <Override PartName="/xl/charts/style7.xml" ContentType="application/vnd.ms-office.chartstyle+xml"/>
  <Override PartName="/xl/charts/colors7.xml" ContentType="application/vnd.ms-office.chartcolorstyle+xml"/>
  <Override PartName="/xl/charts/chartEx3.xml" ContentType="application/vnd.ms-office.chartex+xml"/>
  <Override PartName="/xl/charts/style8.xml" ContentType="application/vnd.ms-office.chartstyle+xml"/>
  <Override PartName="/xl/charts/colors8.xml" ContentType="application/vnd.ms-office.chartcolorstyle+xml"/>
  <Override PartName="/xl/charts/chartEx4.xml" ContentType="application/vnd.ms-office.chartex+xml"/>
  <Override PartName="/xl/charts/style9.xml" ContentType="application/vnd.ms-office.chartstyle+xml"/>
  <Override PartName="/xl/charts/colors9.xml" ContentType="application/vnd.ms-office.chartcolorstyle+xml"/>
  <Override PartName="/xl/charts/chart6.xml" ContentType="application/vnd.openxmlformats-officedocument.drawingml.chart+xml"/>
  <Override PartName="/xl/charts/style10.xml" ContentType="application/vnd.ms-office.chartstyle+xml"/>
  <Override PartName="/xl/charts/colors10.xml" ContentType="application/vnd.ms-office.chartcolorstyle+xml"/>
  <Override PartName="/xl/charts/chartEx5.xml" ContentType="application/vnd.ms-office.chartex+xml"/>
  <Override PartName="/xl/charts/style11.xml" ContentType="application/vnd.ms-office.chartstyle+xml"/>
  <Override PartName="/xl/charts/colors11.xml" ContentType="application/vnd.ms-office.chartcolorstyle+xml"/>
  <Override PartName="/xl/charts/chartEx6.xml" ContentType="application/vnd.ms-office.chartex+xml"/>
  <Override PartName="/xl/charts/style12.xml" ContentType="application/vnd.ms-office.chartstyle+xml"/>
  <Override PartName="/xl/charts/colors12.xml" ContentType="application/vnd.ms-office.chartcolorstyle+xml"/>
  <Override PartName="/xl/charts/chart7.xml" ContentType="application/vnd.openxmlformats-officedocument.drawingml.chart+xml"/>
  <Override PartName="/xl/charts/style13.xml" ContentType="application/vnd.ms-office.chartstyle+xml"/>
  <Override PartName="/xl/charts/colors13.xml" ContentType="application/vnd.ms-office.chartcolorstyle+xml"/>
  <Override PartName="/xl/drawings/drawing4.xml" ContentType="application/vnd.openxmlformats-officedocument.drawing+xml"/>
  <Override PartName="/xl/charts/chart8.xml" ContentType="application/vnd.openxmlformats-officedocument.drawingml.chart+xml"/>
  <Override PartName="/xl/charts/style14.xml" ContentType="application/vnd.ms-office.chartstyle+xml"/>
  <Override PartName="/xl/charts/colors14.xml" ContentType="application/vnd.ms-office.chartcolorstyle+xml"/>
  <Override PartName="/xl/drawings/drawing5.xml" ContentType="application/vnd.openxmlformats-officedocument.drawing+xml"/>
  <Override PartName="/xl/charts/chart9.xml" ContentType="application/vnd.openxmlformats-officedocument.drawingml.chart+xml"/>
  <Override PartName="/xl/charts/style15.xml" ContentType="application/vnd.ms-office.chartstyle+xml"/>
  <Override PartName="/xl/charts/colors15.xml" ContentType="application/vnd.ms-office.chartcolorstyle+xml"/>
  <Override PartName="/xl/drawings/drawing6.xml" ContentType="application/vnd.openxmlformats-officedocument.drawing+xml"/>
  <Override PartName="/xl/charts/chart10.xml" ContentType="application/vnd.openxmlformats-officedocument.drawingml.chart+xml"/>
  <Override PartName="/xl/charts/style16.xml" ContentType="application/vnd.ms-office.chartstyle+xml"/>
  <Override PartName="/xl/charts/colors16.xml" ContentType="application/vnd.ms-office.chartcolorstyle+xml"/>
  <Override PartName="/xl/drawings/drawing7.xml" ContentType="application/vnd.openxmlformats-officedocument.drawing+xml"/>
  <Override PartName="/xl/drawings/drawing8.xml" ContentType="application/vnd.openxmlformats-officedocument.drawing+xml"/>
  <Override PartName="/xl/charts/chart11.xml" ContentType="application/vnd.openxmlformats-officedocument.drawingml.chart+xml"/>
  <Override PartName="/xl/charts/style17.xml" ContentType="application/vnd.ms-office.chartstyle+xml"/>
  <Override PartName="/xl/charts/colors17.xml" ContentType="application/vnd.ms-office.chartcolorstyle+xml"/>
  <Override PartName="/xl/charts/chart12.xml" ContentType="application/vnd.openxmlformats-officedocument.drawingml.chart+xml"/>
  <Override PartName="/xl/charts/style18.xml" ContentType="application/vnd.ms-office.chartstyle+xml"/>
  <Override PartName="/xl/charts/colors18.xml" ContentType="application/vnd.ms-office.chartcolorstyle+xml"/>
  <Override PartName="/xl/drawings/drawing9.xml" ContentType="application/vnd.openxmlformats-officedocument.drawing+xml"/>
  <Override PartName="/xl/comments2.xml" ContentType="application/vnd.openxmlformats-officedocument.spreadsheetml.comments+xml"/>
  <Override PartName="/xl/charts/chart13.xml" ContentType="application/vnd.openxmlformats-officedocument.drawingml.chart+xml"/>
  <Override PartName="/xl/charts/style19.xml" ContentType="application/vnd.ms-office.chartstyle+xml"/>
  <Override PartName="/xl/charts/colors19.xml" ContentType="application/vnd.ms-office.chartcolorstyle+xml"/>
  <Override PartName="/xl/charts/chart14.xml" ContentType="application/vnd.openxmlformats-officedocument.drawingml.chart+xml"/>
  <Override PartName="/xl/charts/style20.xml" ContentType="application/vnd.ms-office.chartstyle+xml"/>
  <Override PartName="/xl/charts/colors20.xml" ContentType="application/vnd.ms-office.chartcolorstyle+xml"/>
  <Override PartName="/xl/charts/chart15.xml" ContentType="application/vnd.openxmlformats-officedocument.drawingml.chart+xml"/>
  <Override PartName="/xl/charts/style21.xml" ContentType="application/vnd.ms-office.chartstyle+xml"/>
  <Override PartName="/xl/charts/colors21.xml" ContentType="application/vnd.ms-office.chartcolorstyle+xml"/>
  <Override PartName="/xl/drawings/drawing10.xml" ContentType="application/vnd.openxmlformats-officedocument.drawing+xml"/>
  <Override PartName="/xl/charts/chart16.xml" ContentType="application/vnd.openxmlformats-officedocument.drawingml.chart+xml"/>
  <Override PartName="/xl/charts/style22.xml" ContentType="application/vnd.ms-office.chartstyle+xml"/>
  <Override PartName="/xl/charts/colors22.xml" ContentType="application/vnd.ms-office.chartcolorstyle+xml"/>
  <Override PartName="/xl/charts/chart17.xml" ContentType="application/vnd.openxmlformats-officedocument.drawingml.chart+xml"/>
  <Override PartName="/xl/charts/style23.xml" ContentType="application/vnd.ms-office.chartstyle+xml"/>
  <Override PartName="/xl/charts/colors23.xml" ContentType="application/vnd.ms-office.chartcolorstyle+xml"/>
  <Override PartName="/xl/drawings/drawing11.xml" ContentType="application/vnd.openxmlformats-officedocument.drawing+xml"/>
  <Override PartName="/xl/charts/chart18.xml" ContentType="application/vnd.openxmlformats-officedocument.drawingml.chart+xml"/>
  <Override PartName="/xl/charts/style24.xml" ContentType="application/vnd.ms-office.chartstyle+xml"/>
  <Override PartName="/xl/charts/colors24.xml" ContentType="application/vnd.ms-office.chartcolorstyle+xml"/>
  <Override PartName="/xl/charts/chart19.xml" ContentType="application/vnd.openxmlformats-officedocument.drawingml.chart+xml"/>
  <Override PartName="/xl/charts/style25.xml" ContentType="application/vnd.ms-office.chartstyle+xml"/>
  <Override PartName="/xl/charts/colors25.xml" ContentType="application/vnd.ms-office.chartcolorstyle+xml"/>
  <Override PartName="/xl/drawings/drawing12.xml" ContentType="application/vnd.openxmlformats-officedocument.drawing+xml"/>
  <Override PartName="/xl/charts/chart20.xml" ContentType="application/vnd.openxmlformats-officedocument.drawingml.chart+xml"/>
  <Override PartName="/xl/charts/style26.xml" ContentType="application/vnd.ms-office.chartstyle+xml"/>
  <Override PartName="/xl/charts/colors26.xml" ContentType="application/vnd.ms-office.chartcolorstyle+xml"/>
  <Override PartName="/xl/charts/chart21.xml" ContentType="application/vnd.openxmlformats-officedocument.drawingml.chart+xml"/>
  <Override PartName="/xl/charts/style27.xml" ContentType="application/vnd.ms-office.chartstyle+xml"/>
  <Override PartName="/xl/charts/colors27.xml" ContentType="application/vnd.ms-office.chartcolorstyle+xml"/>
  <Override PartName="/xl/charts/chart22.xml" ContentType="application/vnd.openxmlformats-officedocument.drawingml.chart+xml"/>
  <Override PartName="/xl/charts/style28.xml" ContentType="application/vnd.ms-office.chartstyle+xml"/>
  <Override PartName="/xl/charts/colors28.xml" ContentType="application/vnd.ms-office.chartcolorstyle+xml"/>
  <Override PartName="/xl/drawings/drawing13.xml" ContentType="application/vnd.openxmlformats-officedocument.drawing+xml"/>
  <Override PartName="/xl/charts/chart23.xml" ContentType="application/vnd.openxmlformats-officedocument.drawingml.chart+xml"/>
  <Override PartName="/xl/charts/style29.xml" ContentType="application/vnd.ms-office.chartstyle+xml"/>
  <Override PartName="/xl/charts/colors29.xml" ContentType="application/vnd.ms-office.chartcolorstyle+xml"/>
  <Override PartName="/xl/charts/chart24.xml" ContentType="application/vnd.openxmlformats-officedocument.drawingml.chart+xml"/>
  <Override PartName="/xl/charts/style30.xml" ContentType="application/vnd.ms-office.chartstyle+xml"/>
  <Override PartName="/xl/charts/colors30.xml" ContentType="application/vnd.ms-office.chartcolorstyle+xml"/>
  <Override PartName="/xl/drawings/drawing14.xml" ContentType="application/vnd.openxmlformats-officedocument.drawing+xml"/>
  <Override PartName="/xl/charts/chart25.xml" ContentType="application/vnd.openxmlformats-officedocument.drawingml.chart+xml"/>
  <Override PartName="/xl/charts/style31.xml" ContentType="application/vnd.ms-office.chartstyle+xml"/>
  <Override PartName="/xl/charts/colors31.xml" ContentType="application/vnd.ms-office.chartcolorstyle+xml"/>
  <Override PartName="/xl/charts/chart26.xml" ContentType="application/vnd.openxmlformats-officedocument.drawingml.chart+xml"/>
  <Override PartName="/xl/charts/style32.xml" ContentType="application/vnd.ms-office.chartstyle+xml"/>
  <Override PartName="/xl/charts/colors32.xml" ContentType="application/vnd.ms-office.chartcolorstyle+xml"/>
  <Override PartName="/xl/charts/chart27.xml" ContentType="application/vnd.openxmlformats-officedocument.drawingml.chart+xml"/>
  <Override PartName="/xl/charts/style33.xml" ContentType="application/vnd.ms-office.chartstyle+xml"/>
  <Override PartName="/xl/charts/colors33.xml" ContentType="application/vnd.ms-office.chartcolorstyle+xml"/>
  <Override PartName="/xl/drawings/drawing15.xml" ContentType="application/vnd.openxmlformats-officedocument.drawing+xml"/>
  <Override PartName="/xl/charts/chart28.xml" ContentType="application/vnd.openxmlformats-officedocument.drawingml.chart+xml"/>
  <Override PartName="/xl/charts/style34.xml" ContentType="application/vnd.ms-office.chartstyle+xml"/>
  <Override PartName="/xl/charts/colors34.xml" ContentType="application/vnd.ms-office.chartcolorstyle+xml"/>
  <Override PartName="/xl/charts/chart29.xml" ContentType="application/vnd.openxmlformats-officedocument.drawingml.chart+xml"/>
  <Override PartName="/xl/charts/style35.xml" ContentType="application/vnd.ms-office.chartstyle+xml"/>
  <Override PartName="/xl/charts/colors35.xml" ContentType="application/vnd.ms-office.chartcolorstyle+xml"/>
  <Override PartName="/xl/drawings/drawing16.xml" ContentType="application/vnd.openxmlformats-officedocument.drawing+xml"/>
  <Override PartName="/xl/drawings/drawing17.xml" ContentType="application/vnd.openxmlformats-officedocument.drawing+xml"/>
  <Override PartName="/xl/charts/chart30.xml" ContentType="application/vnd.openxmlformats-officedocument.drawingml.chart+xml"/>
  <Override PartName="/xl/charts/style36.xml" ContentType="application/vnd.ms-office.chartstyle+xml"/>
  <Override PartName="/xl/charts/colors36.xml" ContentType="application/vnd.ms-office.chartcolorstyle+xml"/>
  <Override PartName="/xl/drawings/drawing18.xml" ContentType="application/vnd.openxmlformats-officedocument.drawing+xml"/>
  <Override PartName="/xl/charts/chart31.xml" ContentType="application/vnd.openxmlformats-officedocument.drawingml.chart+xml"/>
  <Override PartName="/xl/charts/style37.xml" ContentType="application/vnd.ms-office.chartstyle+xml"/>
  <Override PartName="/xl/charts/colors37.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defaultThemeVersion="202300"/>
  <mc:AlternateContent xmlns:mc="http://schemas.openxmlformats.org/markup-compatibility/2006">
    <mc:Choice Requires="x15">
      <x15ac:absPath xmlns:x15ac="http://schemas.microsoft.com/office/spreadsheetml/2010/11/ac" url="C:\Users\ferni\Desktop\Thesis\"/>
    </mc:Choice>
  </mc:AlternateContent>
  <xr:revisionPtr revIDLastSave="0" documentId="13_ncr:1_{AB302338-5301-4843-BB52-DE9C425ED199}" xr6:coauthVersionLast="47" xr6:coauthVersionMax="47" xr10:uidLastSave="{00000000-0000-0000-0000-000000000000}"/>
  <bookViews>
    <workbookView xWindow="-108" yWindow="-108" windowWidth="23256" windowHeight="12456" xr2:uid="{7F888611-0D61-47CE-97A3-B38F0BE905E1}"/>
  </bookViews>
  <sheets>
    <sheet name="GDP" sheetId="20" r:id="rId1"/>
    <sheet name="Research" sheetId="16" r:id="rId2"/>
    <sheet name="Valuation doubts" sheetId="14" r:id="rId3"/>
    <sheet name="NVDA cash flowQ " sheetId="17" r:id="rId4"/>
    <sheet name="AAPL cash flowQ" sheetId="18" r:id="rId5"/>
    <sheet name="MSFT cash flowQ" sheetId="19" r:id="rId6"/>
    <sheet name="EPS koyfin" sheetId="15" r:id="rId7"/>
    <sheet name="NVDA financial data" sheetId="6" r:id="rId8"/>
    <sheet name="NVDA financial statement" sheetId="9" r:id="rId9"/>
    <sheet name="SPX avg data" sheetId="10" r:id="rId10"/>
    <sheet name="AAPL financial data" sheetId="7" r:id="rId11"/>
    <sheet name="AAPL financial statement" sheetId="11" r:id="rId12"/>
    <sheet name="MSFT financial data" sheetId="8" r:id="rId13"/>
    <sheet name="MSFT financial statement" sheetId="12" r:id="rId14"/>
    <sheet name="holdings" sheetId="1" r:id="rId15"/>
    <sheet name="Stock Price" sheetId="13" r:id="rId16"/>
    <sheet name="sector" sheetId="2" r:id="rId17"/>
    <sheet name="market cap" sheetId="3" r:id="rId18"/>
    <sheet name="source" sheetId="4" r:id="rId19"/>
  </sheets>
  <definedNames>
    <definedName name="_xlchart.v1.0" hidden="1">'Valuation doubts'!$L$236:$L$250</definedName>
    <definedName name="_xlchart.v1.1" hidden="1">'Valuation doubts'!$M$235</definedName>
    <definedName name="_xlchart.v1.12" hidden="1">'Valuation doubts'!$M$265:$M$279</definedName>
    <definedName name="_xlchart.v1.13" hidden="1">'Valuation doubts'!$O$264</definedName>
    <definedName name="_xlchart.v1.14" hidden="1">'Valuation doubts'!$O$265:$O$279</definedName>
    <definedName name="_xlchart.v1.2" hidden="1">'Valuation doubts'!$M$236:$M$250</definedName>
    <definedName name="_xlchart.v2.10" hidden="1">'Valuation doubts'!$R$174</definedName>
    <definedName name="_xlchart.v2.11" hidden="1">'Valuation doubts'!$R$175:$R$184</definedName>
    <definedName name="_xlchart.v2.15" hidden="1">'Valuation doubts'!$M$175:$M$184</definedName>
    <definedName name="_xlchart.v2.16" hidden="1">'Valuation doubts'!$N$174</definedName>
    <definedName name="_xlchart.v2.17" hidden="1">'Valuation doubts'!$N$175:$N$184</definedName>
    <definedName name="_xlchart.v2.3" hidden="1">'Valuation doubts'!$Q$190:$Q$199</definedName>
    <definedName name="_xlchart.v2.4" hidden="1">'Valuation doubts'!$R$189</definedName>
    <definedName name="_xlchart.v2.5" hidden="1">'Valuation doubts'!$R$190:$R$199</definedName>
    <definedName name="_xlchart.v2.6" hidden="1">'Valuation doubts'!$M$190:$M$199</definedName>
    <definedName name="_xlchart.v2.7" hidden="1">'Valuation doubts'!$N$189</definedName>
    <definedName name="_xlchart.v2.8" hidden="1">'Valuation doubts'!$N$190:$N$199</definedName>
    <definedName name="_xlchart.v2.9" hidden="1">'Valuation doubts'!$Q$175:$Q$184</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Q19" i="20" l="1"/>
  <c r="P19" i="20"/>
  <c r="S19" i="20" s="1"/>
  <c r="S18" i="20"/>
  <c r="S17" i="20"/>
  <c r="S7" i="20"/>
  <c r="S8" i="20"/>
  <c r="S9" i="20"/>
  <c r="S10" i="20"/>
  <c r="S11" i="20"/>
  <c r="S12" i="20"/>
  <c r="S13" i="20"/>
  <c r="S14" i="20"/>
  <c r="S15" i="20"/>
  <c r="S16" i="20"/>
  <c r="S6" i="20"/>
  <c r="C4" i="19"/>
  <c r="D4" i="19"/>
  <c r="E4" i="19"/>
  <c r="F4" i="19"/>
  <c r="G4" i="19"/>
  <c r="H4" i="19"/>
  <c r="I4" i="19"/>
  <c r="J4" i="19"/>
  <c r="K4" i="19"/>
  <c r="L4" i="19"/>
  <c r="M4" i="19"/>
  <c r="N4" i="19"/>
  <c r="O4" i="19"/>
  <c r="P4" i="19"/>
  <c r="Q4" i="19"/>
  <c r="R4" i="19"/>
  <c r="S4" i="19"/>
  <c r="T4" i="19"/>
  <c r="U4" i="19"/>
  <c r="V4" i="19"/>
  <c r="W4" i="19"/>
  <c r="X4" i="19"/>
  <c r="Y4" i="19"/>
  <c r="Z4" i="19"/>
  <c r="AA4" i="19"/>
  <c r="AB4" i="19"/>
  <c r="AC4" i="19"/>
  <c r="AD4" i="19"/>
  <c r="AE4" i="19"/>
  <c r="AF4" i="19"/>
  <c r="AG4" i="19"/>
  <c r="AH4" i="19"/>
  <c r="AI4" i="19"/>
  <c r="AJ4" i="19"/>
  <c r="AK4" i="19"/>
  <c r="AL4" i="19"/>
  <c r="AM4" i="19"/>
  <c r="AN4" i="19"/>
  <c r="AO4" i="19"/>
  <c r="AP4" i="19"/>
  <c r="AQ4" i="19"/>
  <c r="B4" i="19"/>
  <c r="AQ6" i="18"/>
  <c r="C6" i="18"/>
  <c r="D6" i="18"/>
  <c r="E6" i="18"/>
  <c r="F6" i="18"/>
  <c r="G6" i="18"/>
  <c r="H6" i="18"/>
  <c r="I6" i="18"/>
  <c r="J6" i="18"/>
  <c r="K6" i="18"/>
  <c r="L6" i="18"/>
  <c r="M6" i="18"/>
  <c r="N6" i="18"/>
  <c r="O6" i="18"/>
  <c r="P6" i="18"/>
  <c r="Q6" i="18"/>
  <c r="R6" i="18"/>
  <c r="S6" i="18"/>
  <c r="T6" i="18"/>
  <c r="U6" i="18"/>
  <c r="V6" i="18"/>
  <c r="W6" i="18"/>
  <c r="X6" i="18"/>
  <c r="Y6" i="18"/>
  <c r="Z6" i="18"/>
  <c r="AA6" i="18"/>
  <c r="AB6" i="18"/>
  <c r="AC6" i="18"/>
  <c r="AD6" i="18"/>
  <c r="AE6" i="18"/>
  <c r="AF6" i="18"/>
  <c r="AG6" i="18"/>
  <c r="AH6" i="18"/>
  <c r="AI6" i="18"/>
  <c r="AJ6" i="18"/>
  <c r="AK6" i="18"/>
  <c r="AL6" i="18"/>
  <c r="AM6" i="18"/>
  <c r="AN6" i="18"/>
  <c r="AO6" i="18"/>
  <c r="AP6" i="18"/>
  <c r="B6" i="18"/>
  <c r="AE17" i="17"/>
  <c r="AD17" i="17"/>
  <c r="AC17" i="17"/>
  <c r="AB17" i="17"/>
  <c r="AA17" i="17"/>
  <c r="Z17" i="17"/>
  <c r="Y17" i="17"/>
  <c r="X17" i="17"/>
  <c r="W17" i="17"/>
  <c r="V17" i="17"/>
  <c r="U17" i="17"/>
  <c r="T17" i="17"/>
  <c r="S17" i="17"/>
  <c r="R17" i="17"/>
  <c r="Q17" i="17"/>
  <c r="P17" i="17"/>
  <c r="O17" i="17"/>
  <c r="N17" i="17"/>
  <c r="M17" i="17"/>
  <c r="L17" i="17"/>
  <c r="K17" i="17"/>
  <c r="J17" i="17"/>
  <c r="I17" i="17"/>
  <c r="H17" i="17"/>
  <c r="G17" i="17"/>
  <c r="F17" i="17"/>
  <c r="E17" i="17"/>
  <c r="D17" i="17"/>
  <c r="C17" i="17"/>
  <c r="B17" i="17"/>
  <c r="I214" i="14"/>
  <c r="I213" i="14"/>
  <c r="I212" i="14"/>
  <c r="I211" i="14"/>
  <c r="I210" i="14"/>
  <c r="I209" i="14"/>
  <c r="I208" i="14"/>
  <c r="O209" i="14"/>
  <c r="O210" i="14"/>
  <c r="O211" i="14"/>
  <c r="O212" i="14"/>
  <c r="O213" i="14"/>
  <c r="O214" i="14"/>
  <c r="O215" i="14"/>
  <c r="O216" i="14"/>
  <c r="O217" i="14"/>
  <c r="O218" i="14"/>
  <c r="O219" i="14"/>
  <c r="O220" i="14"/>
  <c r="O221" i="14"/>
  <c r="O222" i="14"/>
  <c r="O223" i="14"/>
  <c r="O208" i="14"/>
  <c r="X199" i="14"/>
  <c r="X198" i="14"/>
  <c r="X197" i="14"/>
  <c r="X196" i="14"/>
  <c r="X195" i="14"/>
  <c r="X194" i="14"/>
  <c r="X193" i="14"/>
  <c r="X192" i="14"/>
  <c r="X191" i="14"/>
  <c r="X190" i="14"/>
  <c r="X184" i="14"/>
  <c r="X183" i="14"/>
  <c r="X182" i="14"/>
  <c r="X181" i="14"/>
  <c r="X180" i="14"/>
  <c r="X179" i="14"/>
  <c r="X178" i="14"/>
  <c r="X177" i="14"/>
  <c r="X176" i="14"/>
  <c r="X175" i="14"/>
  <c r="U176" i="14"/>
  <c r="U177" i="14"/>
  <c r="U178" i="14"/>
  <c r="U179" i="14"/>
  <c r="U180" i="14"/>
  <c r="U181" i="14"/>
  <c r="U182" i="14"/>
  <c r="U183" i="14"/>
  <c r="U184" i="14"/>
  <c r="U175" i="14"/>
  <c r="Q143" i="14"/>
  <c r="P143" i="14"/>
  <c r="Q142" i="14"/>
  <c r="P142" i="14"/>
  <c r="Q141" i="14"/>
  <c r="P141" i="14"/>
  <c r="Q140" i="14"/>
  <c r="P140" i="14"/>
  <c r="Q139" i="14"/>
  <c r="P139" i="14"/>
  <c r="O140" i="14"/>
  <c r="O141" i="14"/>
  <c r="O142" i="14"/>
  <c r="O143" i="14"/>
  <c r="O139" i="14"/>
  <c r="K113" i="9"/>
  <c r="J113" i="9"/>
  <c r="I113" i="9"/>
  <c r="H113" i="9"/>
  <c r="G113" i="9"/>
  <c r="F113" i="9"/>
  <c r="E113" i="9"/>
  <c r="D113" i="9"/>
  <c r="C113" i="9"/>
  <c r="B113" i="9"/>
  <c r="C109" i="11"/>
  <c r="D109" i="11"/>
  <c r="E109" i="11"/>
  <c r="F109" i="11"/>
  <c r="G109" i="11"/>
  <c r="H109" i="11"/>
  <c r="I109" i="11"/>
  <c r="J109" i="11"/>
  <c r="B109" i="11"/>
  <c r="C109" i="12"/>
  <c r="D109" i="12"/>
  <c r="E109" i="12"/>
  <c r="F109" i="12"/>
  <c r="G109" i="12"/>
  <c r="H109" i="12"/>
  <c r="I109" i="12"/>
  <c r="J109" i="12"/>
  <c r="K109" i="12"/>
  <c r="B109" i="12"/>
  <c r="Q110" i="10"/>
  <c r="P110" i="10"/>
  <c r="O110" i="10"/>
  <c r="N110" i="10"/>
  <c r="M110" i="10"/>
  <c r="L110" i="10"/>
  <c r="K110" i="10"/>
  <c r="J110" i="10"/>
  <c r="I110" i="10"/>
  <c r="Q105" i="10"/>
  <c r="P105" i="10"/>
  <c r="O105" i="10"/>
  <c r="N105" i="10"/>
  <c r="M105" i="10"/>
  <c r="L105" i="10"/>
  <c r="K105" i="10"/>
  <c r="J105" i="10"/>
  <c r="J101" i="10"/>
  <c r="Q101" i="10"/>
  <c r="P101" i="10"/>
  <c r="O101" i="10"/>
  <c r="N101" i="10"/>
  <c r="M101" i="10"/>
  <c r="L101" i="10"/>
  <c r="K101" i="10"/>
  <c r="I101" i="10"/>
  <c r="J3" i="12"/>
  <c r="I3" i="12"/>
  <c r="H3" i="12"/>
  <c r="G3" i="12"/>
  <c r="F3" i="12"/>
  <c r="E3" i="12"/>
  <c r="D3" i="12"/>
  <c r="C3" i="12"/>
  <c r="B3" i="12"/>
  <c r="I3" i="11"/>
  <c r="H3" i="11"/>
  <c r="G3" i="11"/>
  <c r="F3" i="11"/>
  <c r="E3" i="11"/>
  <c r="D3" i="11"/>
  <c r="C3" i="11"/>
  <c r="B3" i="11"/>
  <c r="C4" i="9"/>
  <c r="D4" i="9"/>
  <c r="E4" i="9"/>
  <c r="F4" i="9"/>
  <c r="G4" i="9"/>
  <c r="H4" i="9"/>
  <c r="I4" i="9"/>
  <c r="J4" i="9"/>
  <c r="B4" i="9"/>
  <c r="C21" i="12"/>
  <c r="D21" i="12"/>
  <c r="E21" i="12"/>
  <c r="F21" i="12"/>
  <c r="G21" i="12"/>
  <c r="H21" i="12"/>
  <c r="I21" i="12"/>
  <c r="J21" i="12"/>
  <c r="K21" i="12"/>
  <c r="B21" i="12"/>
  <c r="C21" i="11"/>
  <c r="D21" i="11"/>
  <c r="E21" i="11"/>
  <c r="F21" i="11"/>
  <c r="G21" i="11"/>
  <c r="H21" i="11"/>
  <c r="I21" i="11"/>
  <c r="J21" i="11"/>
  <c r="B21" i="11"/>
  <c r="B12" i="11"/>
  <c r="C22" i="9"/>
  <c r="D22" i="9"/>
  <c r="E22" i="9"/>
  <c r="F22" i="9"/>
  <c r="G22" i="9"/>
  <c r="H22" i="9"/>
  <c r="I22" i="9"/>
  <c r="J22" i="9"/>
  <c r="K22" i="9"/>
  <c r="B22" i="9"/>
  <c r="B12" i="12"/>
  <c r="K12" i="12"/>
  <c r="J12" i="12"/>
  <c r="I12" i="12"/>
  <c r="H12" i="12"/>
  <c r="G12" i="12"/>
  <c r="F12" i="12"/>
  <c r="E12" i="12"/>
  <c r="D12" i="12"/>
  <c r="C12" i="12"/>
  <c r="C6" i="12"/>
  <c r="D6" i="12"/>
  <c r="E6" i="12"/>
  <c r="F6" i="12"/>
  <c r="G6" i="12"/>
  <c r="H6" i="12"/>
  <c r="I6" i="12"/>
  <c r="J6" i="12"/>
  <c r="K6" i="12"/>
  <c r="B6" i="12"/>
  <c r="C73" i="11"/>
  <c r="D73" i="11"/>
  <c r="E73" i="11"/>
  <c r="F73" i="11"/>
  <c r="G73" i="11"/>
  <c r="H73" i="11"/>
  <c r="I73" i="11"/>
  <c r="J73" i="11"/>
  <c r="B73" i="11"/>
  <c r="B76" i="9"/>
  <c r="C12" i="11"/>
  <c r="D12" i="11"/>
  <c r="E12" i="11"/>
  <c r="F12" i="11"/>
  <c r="G12" i="11"/>
  <c r="H12" i="11"/>
  <c r="I12" i="11"/>
  <c r="J12" i="11"/>
  <c r="C6" i="11"/>
  <c r="D6" i="11"/>
  <c r="E6" i="11"/>
  <c r="F6" i="11"/>
  <c r="G6" i="11"/>
  <c r="H6" i="11"/>
  <c r="I6" i="11"/>
  <c r="J6" i="11"/>
  <c r="B6" i="11"/>
  <c r="F76" i="9"/>
  <c r="H76" i="9"/>
  <c r="C76" i="9"/>
  <c r="D76" i="9"/>
  <c r="E76" i="9"/>
  <c r="G76" i="9"/>
  <c r="I76" i="9"/>
  <c r="J76" i="9"/>
  <c r="K76" i="9"/>
  <c r="A76" i="9"/>
  <c r="B13" i="9"/>
  <c r="K13" i="9"/>
  <c r="J13" i="9"/>
  <c r="I13" i="9"/>
  <c r="H13" i="9"/>
  <c r="G13" i="9"/>
  <c r="F13" i="9"/>
  <c r="E13" i="9"/>
  <c r="D13" i="9"/>
  <c r="C13" i="9"/>
  <c r="C7" i="9"/>
  <c r="D7" i="9"/>
  <c r="E7" i="9"/>
  <c r="F7" i="9"/>
  <c r="G7" i="9"/>
  <c r="H7" i="9"/>
  <c r="I7" i="9"/>
  <c r="J7" i="9"/>
  <c r="K7" i="9"/>
  <c r="B7" i="9"/>
  <c r="J13" i="1"/>
  <c r="F13" i="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ferni</author>
  </authors>
  <commentList>
    <comment ref="Q19" authorId="0" shapeId="0" xr:uid="{6856CF18-9368-43D9-8398-8627B8A2536D}">
      <text>
        <r>
          <rPr>
            <b/>
            <sz val="9"/>
            <color indexed="81"/>
            <rFont val="Tahoma"/>
            <family val="2"/>
          </rPr>
          <t>Matteo: rounding</t>
        </r>
        <r>
          <rPr>
            <sz val="9"/>
            <color indexed="81"/>
            <rFont val="Tahoma"/>
            <family val="2"/>
          </rPr>
          <t xml:space="preserve">
</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ferni</author>
  </authors>
  <commentList>
    <comment ref="F76" authorId="0" shapeId="0" xr:uid="{F6437A26-3373-4D29-B286-A6D44D897CDD}">
      <text>
        <r>
          <rPr>
            <b/>
            <sz val="9"/>
            <color indexed="81"/>
            <rFont val="Tahoma"/>
            <family val="2"/>
          </rPr>
          <t>Matteo:
Data modified for graphical purpose</t>
        </r>
        <r>
          <rPr>
            <sz val="9"/>
            <color indexed="81"/>
            <rFont val="Tahoma"/>
            <family val="2"/>
          </rPr>
          <t xml:space="preserve">
</t>
        </r>
      </text>
    </comment>
    <comment ref="H76" authorId="0" shapeId="0" xr:uid="{22A4EAB8-2F18-424D-B019-28D15725C9B1}">
      <text>
        <r>
          <rPr>
            <b/>
            <sz val="9"/>
            <color indexed="81"/>
            <rFont val="Tahoma"/>
            <family val="2"/>
          </rPr>
          <t>Matteo:
Data modified for graphical purpose</t>
        </r>
      </text>
    </comment>
  </commentList>
</comment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4">
    <bk>
      <extLst>
        <ext uri="{3e2802c4-a4d2-4d8b-9148-e3be6c30e623}">
          <xlrd:rvb i="0"/>
        </ext>
      </extLst>
    </bk>
    <bk>
      <extLst>
        <ext uri="{3e2802c4-a4d2-4d8b-9148-e3be6c30e623}">
          <xlrd:rvb i="1"/>
        </ext>
      </extLst>
    </bk>
    <bk>
      <extLst>
        <ext uri="{3e2802c4-a4d2-4d8b-9148-e3be6c30e623}">
          <xlrd:rvb i="2"/>
        </ext>
      </extLst>
    </bk>
    <bk>
      <extLst>
        <ext uri="{3e2802c4-a4d2-4d8b-9148-e3be6c30e623}">
          <xlrd:rvb i="3"/>
        </ext>
      </extLst>
    </bk>
  </futureMetadata>
  <valueMetadata count="4">
    <bk>
      <rc t="1" v="0"/>
    </bk>
    <bk>
      <rc t="1" v="1"/>
    </bk>
    <bk>
      <rc t="1" v="2"/>
    </bk>
    <bk>
      <rc t="1" v="3"/>
    </bk>
  </valueMetadata>
</metadata>
</file>

<file path=xl/sharedStrings.xml><?xml version="1.0" encoding="utf-8"?>
<sst xmlns="http://schemas.openxmlformats.org/spreadsheetml/2006/main" count="1495" uniqueCount="623">
  <si>
    <t>SPY holdings</t>
  </si>
  <si>
    <t>AAPL</t>
  </si>
  <si>
    <t>MSFT</t>
  </si>
  <si>
    <t>NVDA</t>
  </si>
  <si>
    <t>AMZN</t>
  </si>
  <si>
    <t>META</t>
  </si>
  <si>
    <t>BRK</t>
  </si>
  <si>
    <t>LLY</t>
  </si>
  <si>
    <t>AVGO</t>
  </si>
  <si>
    <t xml:space="preserve">GOOG A </t>
  </si>
  <si>
    <t>GOOG C</t>
  </si>
  <si>
    <t>VGT holdings</t>
  </si>
  <si>
    <t>CRM</t>
  </si>
  <si>
    <t>ADBE</t>
  </si>
  <si>
    <t>AMD</t>
  </si>
  <si>
    <t>ORCL</t>
  </si>
  <si>
    <t>QCOM</t>
  </si>
  <si>
    <t>ACN</t>
  </si>
  <si>
    <t>altro</t>
  </si>
  <si>
    <t>Sector</t>
  </si>
  <si>
    <t>SPY</t>
  </si>
  <si>
    <t>Holdings as of 09-19-2024</t>
  </si>
  <si>
    <t>VGT</t>
  </si>
  <si>
    <t>Holdings as of 07-31-2024</t>
  </si>
  <si>
    <t>Electronic Technology</t>
  </si>
  <si>
    <t>Technology Services</t>
  </si>
  <si>
    <t>Finance</t>
  </si>
  <si>
    <t>Health Technology</t>
  </si>
  <si>
    <t>Retail Trade</t>
  </si>
  <si>
    <t>Consumer Non-Durables</t>
  </si>
  <si>
    <t>Producer Manufacturing</t>
  </si>
  <si>
    <t>Consumer Services</t>
  </si>
  <si>
    <t>Commercial Services</t>
  </si>
  <si>
    <t>Energy Minerals</t>
  </si>
  <si>
    <t>Utilities</t>
  </si>
  <si>
    <t>Health Services</t>
  </si>
  <si>
    <t>Consumer Durables</t>
  </si>
  <si>
    <t>Process Industries</t>
  </si>
  <si>
    <t>Transportation</t>
  </si>
  <si>
    <t>Industrial Services</t>
  </si>
  <si>
    <t>Communications</t>
  </si>
  <si>
    <t>Distribution Services</t>
  </si>
  <si>
    <t>Non-Energy Minerals</t>
  </si>
  <si>
    <t>sector:</t>
  </si>
  <si>
    <t>Holdings as of 09-19-2024</t>
  </si>
  <si>
    <t>Holdings as of 07-31-2024</t>
  </si>
  <si>
    <t>Market Cap</t>
  </si>
  <si>
    <t>Holdings as of 09-20-2024</t>
  </si>
  <si>
    <t>Large</t>
  </si>
  <si>
    <t>Mid</t>
  </si>
  <si>
    <t>Small</t>
  </si>
  <si>
    <t>Micro</t>
  </si>
  <si>
    <t>Other</t>
  </si>
  <si>
    <t>Source: Etf.com</t>
  </si>
  <si>
    <t>Cash</t>
  </si>
  <si>
    <t>Yahoo Finance</t>
  </si>
  <si>
    <t>Google Colab</t>
  </si>
  <si>
    <t>Period Ending:</t>
  </si>
  <si>
    <t xml:space="preserve"> Price to Earnings Ratio </t>
  </si>
  <si>
    <t xml:space="preserve"> Price to Sales Ratio </t>
  </si>
  <si>
    <t xml:space="preserve"> Price to Book Ratio </t>
  </si>
  <si>
    <t xml:space="preserve"> Price to Free Cash Flow Ratio </t>
  </si>
  <si>
    <t xml:space="preserve"> Price to Operating Cash Flow Ratio </t>
  </si>
  <si>
    <t xml:space="preserve"> Price Earnings to Growth Ratio </t>
  </si>
  <si>
    <t xml:space="preserve"> EV to EBITDA </t>
  </si>
  <si>
    <t xml:space="preserve"> Current Ratio </t>
  </si>
  <si>
    <t xml:space="preserve"> Quick Ratio </t>
  </si>
  <si>
    <t xml:space="preserve"> Cash Ratio </t>
  </si>
  <si>
    <t xml:space="preserve"> Debt Ratio </t>
  </si>
  <si>
    <t xml:space="preserve"> Debt to Equity Ratio </t>
  </si>
  <si>
    <t xml:space="preserve"> Long Term Debt to Capitalization </t>
  </si>
  <si>
    <t xml:space="preserve"> Total Debt to Capitalization </t>
  </si>
  <si>
    <t xml:space="preserve"> Interest Coverage Ratio </t>
  </si>
  <si>
    <t xml:space="preserve"> Cash Flow to Debt Ratio </t>
  </si>
  <si>
    <t xml:space="preserve"> Gross Profit Margin </t>
  </si>
  <si>
    <t xml:space="preserve"> Operating Profit Margin </t>
  </si>
  <si>
    <t xml:space="preserve"> Pretax Profit Margin </t>
  </si>
  <si>
    <t xml:space="preserve"> Net Profit Margin </t>
  </si>
  <si>
    <t xml:space="preserve"> Operating Cash Flow Margin </t>
  </si>
  <si>
    <t xml:space="preserve"> Free Cash Flow Margin </t>
  </si>
  <si>
    <t xml:space="preserve"> Return on Assets </t>
  </si>
  <si>
    <t xml:space="preserve"> Return on Equity </t>
  </si>
  <si>
    <t xml:space="preserve"> Return on Capital Employed </t>
  </si>
  <si>
    <t xml:space="preserve"> Return on Invested Capital </t>
  </si>
  <si>
    <t xml:space="preserve"> Receivables Turnover Ratio </t>
  </si>
  <si>
    <t xml:space="preserve"> Payables Turnover Ratio </t>
  </si>
  <si>
    <t xml:space="preserve"> Inventory Turnover Ratio </t>
  </si>
  <si>
    <t xml:space="preserve"> Fixed Asset Turnover Ratio </t>
  </si>
  <si>
    <t xml:space="preserve"> Asset Turnover Ratio </t>
  </si>
  <si>
    <t>Revenue Per Share</t>
  </si>
  <si>
    <t>Operating Cash Flow Per Share</t>
  </si>
  <si>
    <t>Free Cash Flow Per Share</t>
  </si>
  <si>
    <t>Cash &amp; Short Term Investments</t>
  </si>
  <si>
    <t>Earnings Per Share</t>
  </si>
  <si>
    <t>EBITDA Per Share</t>
  </si>
  <si>
    <t>Dividend Per Share</t>
  </si>
  <si>
    <t xml:space="preserve"> Enterprise Value Per Share </t>
  </si>
  <si>
    <t>Price Per Share</t>
  </si>
  <si>
    <t xml:space="preserve"> Dividend Payout Ratio </t>
  </si>
  <si>
    <t xml:space="preserve"> Annual Dividend Yield </t>
  </si>
  <si>
    <t xml:space="preserve"> Effective Tax Rate </t>
  </si>
  <si>
    <t xml:space="preserve"> Short Term Coverage Ratio </t>
  </si>
  <si>
    <t xml:space="preserve"> Capital Expenditure Coverage Ratio </t>
  </si>
  <si>
    <t xml:space="preserve"> EBIT Per Revenue </t>
  </si>
  <si>
    <t xml:space="preserve"> EBITDA Per Revenue </t>
  </si>
  <si>
    <t xml:space="preserve"> Days of Sales Outstanding </t>
  </si>
  <si>
    <t xml:space="preserve"> Days of Inventory Outstanding </t>
  </si>
  <si>
    <t xml:space="preserve"> Days of Payables Outstanding </t>
  </si>
  <si>
    <t xml:space="preserve"> Cash Conversion Cycle </t>
  </si>
  <si>
    <t xml:space="preserve"> Cash Conversion Ratio </t>
  </si>
  <si>
    <t xml:space="preserve"> Free Cash Flow to Earnings </t>
  </si>
  <si>
    <t>soruce for financial data:</t>
  </si>
  <si>
    <t>Discounting Cash Flow.com</t>
  </si>
  <si>
    <t>Report Filing</t>
  </si>
  <si>
    <t>Revenue</t>
  </si>
  <si>
    <t>Cost of Revenue</t>
  </si>
  <si>
    <t>Gross Profit</t>
  </si>
  <si>
    <t xml:space="preserve"> Operating Expenses </t>
  </si>
  <si>
    <t>Research &amp; Development</t>
  </si>
  <si>
    <t>Selling, General and Administrative</t>
  </si>
  <si>
    <t>Other Operating Expenses</t>
  </si>
  <si>
    <t>Operating Income</t>
  </si>
  <si>
    <t>Net Non-Operating Interest</t>
  </si>
  <si>
    <t>Interest Income</t>
  </si>
  <si>
    <t>Interest Expense</t>
  </si>
  <si>
    <t>Equity &amp; Other Income/(Expense)</t>
  </si>
  <si>
    <t>Income Before Tax</t>
  </si>
  <si>
    <t>Income Tax Expense</t>
  </si>
  <si>
    <t>Income Attributable to Non-Controlling Interest</t>
  </si>
  <si>
    <t>Net Income</t>
  </si>
  <si>
    <t>Depreciation and Amortization</t>
  </si>
  <si>
    <t>EBITDA</t>
  </si>
  <si>
    <t>Earnings Per Share (EPS)</t>
  </si>
  <si>
    <t>Diluted Earnings Per Share</t>
  </si>
  <si>
    <t>Weighted Average Shares Outstanding</t>
  </si>
  <si>
    <t>Diluted Weighted Average Shares Outstanding</t>
  </si>
  <si>
    <t>BALANCE SHEET</t>
  </si>
  <si>
    <t>Report Filing:</t>
  </si>
  <si>
    <t>Total Current Assets</t>
  </si>
  <si>
    <t>Cash and Short Term Investments</t>
  </si>
  <si>
    <t>Cash &amp; Equivalents</t>
  </si>
  <si>
    <t>Short Term Investments</t>
  </si>
  <si>
    <t>Receivables</t>
  </si>
  <si>
    <t>Inventory</t>
  </si>
  <si>
    <t>Other Current Assets</t>
  </si>
  <si>
    <t>Total Assets</t>
  </si>
  <si>
    <t>Total Non-Current Assets</t>
  </si>
  <si>
    <t>Property, Plant and Equipment</t>
  </si>
  <si>
    <t>Goodwill and Intangible Assets</t>
  </si>
  <si>
    <t>Goodwill</t>
  </si>
  <si>
    <t>Intangible Assets</t>
  </si>
  <si>
    <t>Long Term Investments</t>
  </si>
  <si>
    <t>Deferred Tax Assets</t>
  </si>
  <si>
    <t>Other Long Term Assets</t>
  </si>
  <si>
    <t>Total Current Liabilities</t>
  </si>
  <si>
    <t>Accounts Payable</t>
  </si>
  <si>
    <t>Notes Payable/Short Term Debt</t>
  </si>
  <si>
    <t>Tax Payables</t>
  </si>
  <si>
    <t>Deferred Revenue</t>
  </si>
  <si>
    <t>Other Current Liabilities</t>
  </si>
  <si>
    <t>Total Liabilities</t>
  </si>
  <si>
    <t>Total Non-Current Liabilities</t>
  </si>
  <si>
    <t>Total Long Term Debt</t>
  </si>
  <si>
    <t>Deferred Tax Liabilities Non-Current</t>
  </si>
  <si>
    <t>Deferred Revenue Non-Current</t>
  </si>
  <si>
    <t>Capital Lease Obligations</t>
  </si>
  <si>
    <t>Other Long Term Liabilities</t>
  </si>
  <si>
    <t>Total Equity</t>
  </si>
  <si>
    <t>Non-Controlling Interest</t>
  </si>
  <si>
    <t>Total Stockholders' Equity</t>
  </si>
  <si>
    <t>Retained Earnings</t>
  </si>
  <si>
    <t>Accumulated Other Earnings</t>
  </si>
  <si>
    <t>Common Stock</t>
  </si>
  <si>
    <t>Preferred Stock</t>
  </si>
  <si>
    <t>Additional Paid in Capital</t>
  </si>
  <si>
    <t>Total Liabilities &amp; Total Equity</t>
  </si>
  <si>
    <t>Total Liabilities &amp; Shareholders' Equity</t>
  </si>
  <si>
    <t>Total Investments</t>
  </si>
  <si>
    <t>Total Debt</t>
  </si>
  <si>
    <t>Net Debt</t>
  </si>
  <si>
    <t>INCOME STATEMENT</t>
  </si>
  <si>
    <t>Net Income/Starting Line</t>
  </si>
  <si>
    <t>Cash From Operating Activities</t>
  </si>
  <si>
    <t>Deferred Income Tax</t>
  </si>
  <si>
    <t>Stock Based Compensation</t>
  </si>
  <si>
    <t>Other Non-Cash Items</t>
  </si>
  <si>
    <t>Changes in Working Capital</t>
  </si>
  <si>
    <t>Accounts Receivable</t>
  </si>
  <si>
    <t>Other Working Capital</t>
  </si>
  <si>
    <t>Cash From Investing Activities</t>
  </si>
  <si>
    <t>Investments in Property Plant and Equipment</t>
  </si>
  <si>
    <t>Payments for Acquisitions</t>
  </si>
  <si>
    <t>Purchases of Securities</t>
  </si>
  <si>
    <t>Sales and Maturities of Investments</t>
  </si>
  <si>
    <t>Other Investing Activities</t>
  </si>
  <si>
    <t>Cash From Financing Activities</t>
  </si>
  <si>
    <t>Debt Repayment</t>
  </si>
  <si>
    <t>Common Stock Issued</t>
  </si>
  <si>
    <t>Common Stock Repurchased</t>
  </si>
  <si>
    <t>Dividends Paid</t>
  </si>
  <si>
    <t>Other Financing Activities</t>
  </si>
  <si>
    <t>Effect of Forex Changes on Cash</t>
  </si>
  <si>
    <t>Net Change in Cash</t>
  </si>
  <si>
    <t>Cash at Beginning of Period</t>
  </si>
  <si>
    <t>Cash at End of Period</t>
  </si>
  <si>
    <t>Free Cash Flow</t>
  </si>
  <si>
    <t>Operating Cash Flow</t>
  </si>
  <si>
    <t>Capital Expenditure</t>
  </si>
  <si>
    <t>CASH FLOW STATEMENT</t>
  </si>
  <si>
    <t>Operating Margin</t>
  </si>
  <si>
    <t>Gross Margin</t>
  </si>
  <si>
    <t>https://valuereports.economatica.com/roic-sp-500-performance/</t>
  </si>
  <si>
    <t>The highest ROIC corresponds to the Semiconductor and Other Electronic Component Manufacturing sector, followed by Software Publishers. On the flip side, the lowest ROIC corresponds to Electric Power Generation, and Oil and Gas Extraction.</t>
  </si>
  <si>
    <t>relationship between Enterprise Value/Invested Capital (EV/IC) and ROIC with the following scatter plot chart. EV/IC is an alternative version to the Price to Book Value ratio.</t>
  </si>
  <si>
    <t>ROIC is defined as net operating profit after tax divided by average Invested Capital. (Tax rate 21%). Enterprise Value is defined as Market Capitalization + Total Net Debt Invested Capital is defined as Total Assets – Cash &amp; ST Investments – Current Liabilities + ST Debt Median values calculated for the sector.</t>
  </si>
  <si>
    <t>Cash Ratio</t>
  </si>
  <si>
    <t>Dabt Ratio</t>
  </si>
  <si>
    <t>Gurufocus</t>
  </si>
  <si>
    <t>2024F</t>
  </si>
  <si>
    <t>2025F</t>
  </si>
  <si>
    <t>2026F</t>
  </si>
  <si>
    <t>Year</t>
  </si>
  <si>
    <t>S&amp;P 500 Median</t>
  </si>
  <si>
    <t>Annual EPS Growth</t>
  </si>
  <si>
    <t>MSFT, NVDA, AMZN, GOOGL, META</t>
  </si>
  <si>
    <t>viasualcapitalist</t>
  </si>
  <si>
    <t>https://www.visualcapitalist.com/sp-500-earnings-growth-forecasts-vs-big-tech/</t>
  </si>
  <si>
    <t>Revenue Growth: 4.7%</t>
  </si>
  <si>
    <t>The estimated (year-over-year) revenue growth rate for Q3 2024 is 4.7%, which is below the 5-year average revenue</t>
  </si>
  <si>
    <t>growth rate of 6.8% and below the 10-year average revenue growth rate of 5.1%. If 4.7% is the actual growth rate for the</t>
  </si>
  <si>
    <t>quarter. it will mark the 16</t>
  </si>
  <si>
    <t>th consecutive quarter of revenue growth for the index.</t>
  </si>
  <si>
    <t>At the sector level, ten sectors are expected to report year-over-year growth in revenues, led by the Information Technology</t>
  </si>
  <si>
    <t>and Communication Services sectors. On the other hand, the Energy sector is the only sector that is expected to report a</t>
  </si>
  <si>
    <t>year-over-year decline in revenues.</t>
  </si>
  <si>
    <t>Net Profit Margin: 12.1%</t>
  </si>
  <si>
    <t>The estimated net profit margin for the S&amp;P 500 for Q3 2024 is 12.1%, which is below the previous quarter’s net profit</t>
  </si>
  <si>
    <t>margin of 12.2% and below the year-ago net profit margin of 12.2%, but above the 5-year average of 11.5%.</t>
  </si>
  <si>
    <t>At the sector level, five sectors are expected to report a year-over-year increase in their net profit margins in Q3 2024</t>
  </si>
  <si>
    <t>compared to Q3 2023, led by the Information Technology (24.6% vs. 23.9%) sector. On the other hand, six sectors are</t>
  </si>
  <si>
    <t>expected to report a year-over-year decrease in their net profit margins in Q3 2024 compared to Q3 2023, led by the</t>
  </si>
  <si>
    <t>Energy (8.6% vs. 10.6%) sector.</t>
  </si>
  <si>
    <t>Six sectors are expected to report net profit margins in Q3 2024 that are above their 5-year averages, led by the Consumer</t>
  </si>
  <si>
    <t>Discretionary (9.2% vs. 6.7%) sector. On the other hand, four sectors are expected to report net profit margins in Q3 2024</t>
  </si>
  <si>
    <t>that are below their 5-year averages, led by the Materials (9.6% vs. 11.2%) and Health Care (8.2% vs. 9.7%) sectors</t>
  </si>
  <si>
    <t>FactSet</t>
  </si>
  <si>
    <t>https://advantage.factset.com/hubfs/Website/Resources%20Section/Research%20Desk/Earnings%20Insight/EarningsInsight_100424.pdf#:~:text=As%20of%20today%2C%20the%20S%26P,earnings%20growth%20for%20the%20index.</t>
  </si>
  <si>
    <t>Net Margin</t>
  </si>
  <si>
    <t>Rev Growth</t>
  </si>
  <si>
    <t>EPS Growth</t>
  </si>
  <si>
    <t>Roic</t>
  </si>
  <si>
    <t>CAGR on PYTHON</t>
  </si>
  <si>
    <t>CAGR for VGT from 2004-02-01 to 2024-09-08: 13.21%</t>
  </si>
  <si>
    <t>CAGR for SPX from 2004-02-01 to 2024-09-08: 7.87%</t>
  </si>
  <si>
    <t>Total Return for VGT: 1187.69%</t>
  </si>
  <si>
    <t>Total Return for SPX: 376.40%</t>
  </si>
  <si>
    <t>Date</t>
  </si>
  <si>
    <t>Value</t>
  </si>
  <si>
    <t>YOY (%)</t>
  </si>
  <si>
    <t>NVDA Rev Growth</t>
  </si>
  <si>
    <t>AAPL Rev Growth</t>
  </si>
  <si>
    <t>MSFT Rev Growth</t>
  </si>
  <si>
    <t>CAPEX / Rev</t>
  </si>
  <si>
    <t>Goldman Sachs Global Investment Research</t>
  </si>
  <si>
    <t>capital-light businesses</t>
  </si>
  <si>
    <t>https://www.reuters.com/markets/echoes-dotcom-bubble-haunt-ai-driven-us-stock-market-2024-07-02/</t>
  </si>
  <si>
    <t>https://bravosresearch.com/blog/the-tech-sector-a-comparative-analysis-of-valuations-from-the-dot-com-era-to-today/</t>
  </si>
  <si>
    <t>https://www.visualcapitalist.com/charted-sp-500-vs-sp-500-equal-weight-index/</t>
  </si>
  <si>
    <t>--</t>
  </si>
  <si>
    <t>13.4%</t>
  </si>
  <si>
    <t>2.5%</t>
  </si>
  <si>
    <t>47.5%</t>
  </si>
  <si>
    <t>42.8%</t>
  </si>
  <si>
    <t>21.4%</t>
  </si>
  <si>
    <t>19.7%</t>
  </si>
  <si>
    <t>45.2%</t>
  </si>
  <si>
    <t>33.3%</t>
  </si>
  <si>
    <t>92.9%</t>
  </si>
  <si>
    <t>66.7%</t>
  </si>
  <si>
    <t>RSP</t>
  </si>
  <si>
    <t>https://www.visualcapitalist.com/how-the-top-sp-500-companies-have-changed-over-time/</t>
  </si>
  <si>
    <t>Company</t>
  </si>
  <si>
    <t>% of Index</t>
  </si>
  <si>
    <t>💻 IBM</t>
  </si>
  <si>
    <t>⛽ Exxon Mobil</t>
  </si>
  <si>
    <t>🔌 General Electric</t>
  </si>
  <si>
    <t>🚬 Philip Morris</t>
  </si>
  <si>
    <t>🛢️ Royal Dutch Shell</t>
  </si>
  <si>
    <t>💊 Bristol-Myers Squibb</t>
  </si>
  <si>
    <t>🧪 Merck &amp; Co</t>
  </si>
  <si>
    <t>🛒 Walmart</t>
  </si>
  <si>
    <t>📞 AT&amp;T</t>
  </si>
  <si>
    <t>🥤 Coca-Cola</t>
  </si>
  <si>
    <t>💊 Pfizer</t>
  </si>
  <si>
    <t>🌐 Cisco Systems</t>
  </si>
  <si>
    <t>🏦 Citigroup</t>
  </si>
  <si>
    <t>💻 Microsoft</t>
  </si>
  <si>
    <t>🛡️ American International</t>
  </si>
  <si>
    <t>🖥️ Intel</t>
  </si>
  <si>
    <t>🍏 Apple</t>
  </si>
  <si>
    <t>🛢️ Chevron</t>
  </si>
  <si>
    <t>🧴 Procter &amp; Gamble</t>
  </si>
  <si>
    <t>💊 Johnson &amp; Johnson</t>
  </si>
  <si>
    <t>🏦 JPMorgan Chase</t>
  </si>
  <si>
    <t>🎮 Nvidia</t>
  </si>
  <si>
    <t>🔍 Alphabet</t>
  </si>
  <si>
    <t>📦 Amazon</t>
  </si>
  <si>
    <t>📱 Meta</t>
  </si>
  <si>
    <t>💊 Eli Lilly</t>
  </si>
  <si>
    <t>🖥️ Broadcom</t>
  </si>
  <si>
    <t>🚗 Tesla</t>
  </si>
  <si>
    <t>https://www.visualcapitalist.com/charted-tech-companies-r-d-change-2023/</t>
  </si>
  <si>
    <t>Tech Manufacturers by R&amp;D Budget Changes 2022–2023</t>
  </si>
  <si>
    <t>Rank</t>
  </si>
  <si>
    <t>Label</t>
  </si>
  <si>
    <t> Nvidia</t>
  </si>
  <si>
    <t> AMD</t>
  </si>
  <si>
    <t> Samsung</t>
  </si>
  <si>
    <t> Apple</t>
  </si>
  <si>
    <t> TSMC</t>
  </si>
  <si>
    <t> Cisco</t>
  </si>
  <si>
    <t> Siemens</t>
  </si>
  <si>
    <t> Qualcomm</t>
  </si>
  <si>
    <t> Ericsson</t>
  </si>
  <si>
    <t> Huawei</t>
  </si>
  <si>
    <t> Broadcom</t>
  </si>
  <si>
    <t> Hon Hai</t>
  </si>
  <si>
    <t> Nokia</t>
  </si>
  <si>
    <t> Mediatek</t>
  </si>
  <si>
    <t> Intel</t>
  </si>
  <si>
    <t>N/A</t>
  </si>
  <si>
    <t>🌎 Industry Average</t>
  </si>
  <si>
    <t>Which Companies Own The Most Nvidia H100 GPUs?</t>
  </si>
  <si>
    <t>https://www.visualcapitalist.com/which-companies-own-the-most-nvidia-h100-gpus/</t>
  </si>
  <si>
    <t>the number of Nvidia H100 GPUs various companies and organizations own, as of October 2024.</t>
  </si>
  <si>
    <t>Company/Entity</t>
  </si>
  <si>
    <t>H100 GPU Count</t>
  </si>
  <si>
    <t>Type</t>
  </si>
  <si>
    <t>Meta</t>
  </si>
  <si>
    <t>Private cloud</t>
  </si>
  <si>
    <t>XAI/X</t>
  </si>
  <si>
    <t>Tesla</t>
  </si>
  <si>
    <t>Lambda</t>
  </si>
  <si>
    <t>Public cloud</t>
  </si>
  <si>
    <t>Google A3</t>
  </si>
  <si>
    <t>Oracle Cloud</t>
  </si>
  <si>
    <t>Poolside</t>
  </si>
  <si>
    <t>Magic</t>
  </si>
  <si>
    <t>Andromeda</t>
  </si>
  <si>
    <t>Scaleway</t>
  </si>
  <si>
    <t>Hugging Face</t>
  </si>
  <si>
    <t>DeepL</t>
  </si>
  <si>
    <t>Recursion</t>
  </si>
  <si>
    <t>Princeton</t>
  </si>
  <si>
    <t>National HPC</t>
  </si>
  <si>
    <t>Photoroom</t>
  </si>
  <si>
    <t>https://www.visualcapitalist.com/ranked-the-most-popular-generative-ai-tools-in-2024/</t>
  </si>
  <si>
    <t>GenAI Tool</t>
  </si>
  <si>
    <t>Traffic in March 2024 (million visits)</t>
  </si>
  <si>
    <t>ChatGPT</t>
  </si>
  <si>
    <t>Chatbot</t>
  </si>
  <si>
    <t>Gemini</t>
  </si>
  <si>
    <t>Poe</t>
  </si>
  <si>
    <t>Perplexity</t>
  </si>
  <si>
    <t>Claude</t>
  </si>
  <si>
    <t>DeepAI</t>
  </si>
  <si>
    <t>Copilot</t>
  </si>
  <si>
    <t>Midjourney</t>
  </si>
  <si>
    <t>Image</t>
  </si>
  <si>
    <t>Prezi</t>
  </si>
  <si>
    <t>Nightcafe</t>
  </si>
  <si>
    <t>Leonardo</t>
  </si>
  <si>
    <t>Gamma</t>
  </si>
  <si>
    <t>Pixai</t>
  </si>
  <si>
    <t>Runway</t>
  </si>
  <si>
    <t>Video</t>
  </si>
  <si>
    <t>Ideogram</t>
  </si>
  <si>
    <t>SPY Equal Weight</t>
  </si>
  <si>
    <t>Top 10 S&amp;P500 companies</t>
  </si>
  <si>
    <t>Top 10 S&amp;P500 companies 1990</t>
  </si>
  <si>
    <t>Top 10 S&amp;P500 companies 2000</t>
  </si>
  <si>
    <t>Top 10 S&amp;P500 companies 2010</t>
  </si>
  <si>
    <t>Top 10 S&amp;P500 companies 2024 </t>
  </si>
  <si>
    <t>The Most Popular Generative AI Tools in 2024 (traffic, millions)</t>
  </si>
  <si>
    <t>Company Country</t>
  </si>
  <si>
    <t>%</t>
  </si>
  <si>
    <t>USA</t>
  </si>
  <si>
    <t>S.KOREA</t>
  </si>
  <si>
    <t>TAIWAN</t>
  </si>
  <si>
    <t>GERMANY</t>
  </si>
  <si>
    <t>SWEDEN</t>
  </si>
  <si>
    <t>CHINA</t>
  </si>
  <si>
    <t>FINLAND</t>
  </si>
  <si>
    <t>https://kelvinmu.substack.com/p/ai-are-we-in-another-dot-com-bubble</t>
  </si>
  <si>
    <t>https://www.bridgewater.com/research-and-insights/is-an-ai-bubble-ahead-of-us-or-behind-us</t>
  </si>
  <si>
    <t>https://bravosresearch.com/blog/dot-com-bubble-versus-today/</t>
  </si>
  <si>
    <t>https://www.bridgewater.com/research-and-insights/are-we-on-the-brink-of-an-ai-investment-arms-race</t>
  </si>
  <si>
    <t>bridgewater.com/research-and-insights</t>
  </si>
  <si>
    <t>Markets Aren’t Yet Pricing In the Widespread Potential of AI</t>
  </si>
  <si>
    <t>Macro Conditions Are Setting Up an Accommodative Policy Backdrop for Further AI Investment</t>
  </si>
  <si>
    <t>SEPTEMBER 10, 2024 GREG JENSEN ATUL NARAYAN ALEX GREENE LAUREN SIMON</t>
  </si>
  <si>
    <t>May 20, 2024</t>
  </si>
  <si>
    <t>By Greg Jensen, Josh Moriarty</t>
  </si>
  <si>
    <t>Kelvin Mu</t>
  </si>
  <si>
    <t>Jul 23, 2024</t>
  </si>
  <si>
    <t>2024Q2</t>
  </si>
  <si>
    <t>2024Q1</t>
  </si>
  <si>
    <t>2023Q4</t>
  </si>
  <si>
    <t>2023Q3</t>
  </si>
  <si>
    <t>2023Q2</t>
  </si>
  <si>
    <t>2023Q1</t>
  </si>
  <si>
    <t>2022Q4</t>
  </si>
  <si>
    <t>2022Q3</t>
  </si>
  <si>
    <t>2022Q2</t>
  </si>
  <si>
    <t>2022Q1</t>
  </si>
  <si>
    <t>2021Q4</t>
  </si>
  <si>
    <t>2021Q3</t>
  </si>
  <si>
    <t>2021Q2</t>
  </si>
  <si>
    <t>2021Q1</t>
  </si>
  <si>
    <t>2020Q4</t>
  </si>
  <si>
    <t>2020Q3</t>
  </si>
  <si>
    <t>2020Q2</t>
  </si>
  <si>
    <t>2020Q1</t>
  </si>
  <si>
    <t>2019Q4</t>
  </si>
  <si>
    <t>2019Q3</t>
  </si>
  <si>
    <t>2019Q2</t>
  </si>
  <si>
    <t>2019Q1</t>
  </si>
  <si>
    <t>2018Q4</t>
  </si>
  <si>
    <t>2018Q3</t>
  </si>
  <si>
    <t>2018Q2</t>
  </si>
  <si>
    <t>2018Q1</t>
  </si>
  <si>
    <t>2017Q4</t>
  </si>
  <si>
    <t>2017Q3</t>
  </si>
  <si>
    <t>2017Q2</t>
  </si>
  <si>
    <t>2017Q1</t>
  </si>
  <si>
    <t>2016Q4</t>
  </si>
  <si>
    <t>2016Q3</t>
  </si>
  <si>
    <t>2016Q2</t>
  </si>
  <si>
    <t>2016Q1</t>
  </si>
  <si>
    <t>2015Q4</t>
  </si>
  <si>
    <t>2015Q3</t>
  </si>
  <si>
    <t>2015Q2</t>
  </si>
  <si>
    <t>2015Q1</t>
  </si>
  <si>
    <t>2014Q4</t>
  </si>
  <si>
    <t>2014Q3</t>
  </si>
  <si>
    <t>2014Q2</t>
  </si>
  <si>
    <t>2014Q1</t>
  </si>
  <si>
    <t>Net Income/Loss</t>
  </si>
  <si>
    <t>Amortization Of Intangible Assets</t>
  </si>
  <si>
    <t>Depreciation</t>
  </si>
  <si>
    <t>Changes in Working Capital Components</t>
  </si>
  <si>
    <t>-156.12</t>
  </si>
  <si>
    <t>Increase Decrease In Accounts Receivable</t>
  </si>
  <si>
    <t>Net Cash Provided By Operating Activities</t>
  </si>
  <si>
    <t>Capital Expenditures</t>
  </si>
  <si>
    <t>39.75</t>
  </si>
  <si>
    <t>Net Cash Provided By Investing Activities</t>
  </si>
  <si>
    <t>-287.13</t>
  </si>
  <si>
    <t>Payments Of Dividends Common Stock</t>
  </si>
  <si>
    <t>Payments For Repurchase Of Common Stock</t>
  </si>
  <si>
    <t>Net Cash Provided By Financing Activities</t>
  </si>
  <si>
    <t>Net Change in Cash and Cash Equivalents</t>
  </si>
  <si>
    <t>Adj Close</t>
  </si>
  <si>
    <t>2020-10</t>
  </si>
  <si>
    <t>2020-09</t>
  </si>
  <si>
    <t>2020-08</t>
  </si>
  <si>
    <t>2020-07</t>
  </si>
  <si>
    <t>2020-06</t>
  </si>
  <si>
    <t>2020-05</t>
  </si>
  <si>
    <t>2020-04</t>
  </si>
  <si>
    <t>2020-03</t>
  </si>
  <si>
    <t>2020-02</t>
  </si>
  <si>
    <t>2020-01</t>
  </si>
  <si>
    <t>2020-11</t>
  </si>
  <si>
    <t>2020-12</t>
  </si>
  <si>
    <t>2021-01</t>
  </si>
  <si>
    <t>2021-02</t>
  </si>
  <si>
    <t>2021-03</t>
  </si>
  <si>
    <t>2021-04</t>
  </si>
  <si>
    <t>2021-05</t>
  </si>
  <si>
    <t>2021-06</t>
  </si>
  <si>
    <t>2021-07</t>
  </si>
  <si>
    <t>2021-08</t>
  </si>
  <si>
    <t>2021-09</t>
  </si>
  <si>
    <t>2021-10</t>
  </si>
  <si>
    <t>2021-11</t>
  </si>
  <si>
    <t>2021-12</t>
  </si>
  <si>
    <t>2022-01</t>
  </si>
  <si>
    <t>2022-02</t>
  </si>
  <si>
    <t>2022-03</t>
  </si>
  <si>
    <t>2022-04</t>
  </si>
  <si>
    <t>2022-05</t>
  </si>
  <si>
    <t>2022-06</t>
  </si>
  <si>
    <t>2022-07</t>
  </si>
  <si>
    <t>2022-08</t>
  </si>
  <si>
    <t>2022-09</t>
  </si>
  <si>
    <t>2022-10</t>
  </si>
  <si>
    <t>2022-11</t>
  </si>
  <si>
    <t>2022-12</t>
  </si>
  <si>
    <t>2023-01</t>
  </si>
  <si>
    <t>2023-02</t>
  </si>
  <si>
    <t>2023-03</t>
  </si>
  <si>
    <t>2023-04</t>
  </si>
  <si>
    <t>2023-05</t>
  </si>
  <si>
    <t>2023-06</t>
  </si>
  <si>
    <t>2023-07</t>
  </si>
  <si>
    <t>2023-08</t>
  </si>
  <si>
    <t>2023-09</t>
  </si>
  <si>
    <t>2023-10</t>
  </si>
  <si>
    <t>2023-11</t>
  </si>
  <si>
    <t>2023-12</t>
  </si>
  <si>
    <t>2024-01</t>
  </si>
  <si>
    <t>2024-02</t>
  </si>
  <si>
    <t>2024-03</t>
  </si>
  <si>
    <t>2024-04</t>
  </si>
  <si>
    <t>2024-05</t>
  </si>
  <si>
    <t>2024-06</t>
  </si>
  <si>
    <t>2024-07</t>
  </si>
  <si>
    <t>2024-08</t>
  </si>
  <si>
    <t>2024-09</t>
  </si>
  <si>
    <t>2024-10</t>
  </si>
  <si>
    <t>2019-02</t>
  </si>
  <si>
    <t>2019-03</t>
  </si>
  <si>
    <t>2019-04</t>
  </si>
  <si>
    <t>2019-05</t>
  </si>
  <si>
    <t>2019-06</t>
  </si>
  <si>
    <t>2019-07</t>
  </si>
  <si>
    <t>2019-08</t>
  </si>
  <si>
    <t>2019-09</t>
  </si>
  <si>
    <t>2019-10</t>
  </si>
  <si>
    <t>2019-11</t>
  </si>
  <si>
    <t>2019-12</t>
  </si>
  <si>
    <t>FCF</t>
  </si>
  <si>
    <t>FCF per share</t>
  </si>
  <si>
    <t>Diluted Shares Outstanding</t>
  </si>
  <si>
    <t>2018-12</t>
  </si>
  <si>
    <t>2018-09</t>
  </si>
  <si>
    <t>2018-06</t>
  </si>
  <si>
    <t>2018-03</t>
  </si>
  <si>
    <t>2017-12</t>
  </si>
  <si>
    <t>2017-09</t>
  </si>
  <si>
    <t>2017-06</t>
  </si>
  <si>
    <t>2017-03</t>
  </si>
  <si>
    <t>2016-12</t>
  </si>
  <si>
    <t>2016-09</t>
  </si>
  <si>
    <t>2016-06</t>
  </si>
  <si>
    <t>2016-03</t>
  </si>
  <si>
    <t>2015-12</t>
  </si>
  <si>
    <t>2015-09</t>
  </si>
  <si>
    <t>2015-06</t>
  </si>
  <si>
    <t>2015-03</t>
  </si>
  <si>
    <t>2014-12</t>
  </si>
  <si>
    <t>2014-09</t>
  </si>
  <si>
    <t>2014-06</t>
  </si>
  <si>
    <t>2014-03</t>
  </si>
  <si>
    <t>S&amp;P500 Technology PEG Ratio</t>
  </si>
  <si>
    <t>Tech's growing share of the US stock market</t>
  </si>
  <si>
    <t>Echoes of dotcom bubble haunt AI-driven US stock market | Reuters By Lewis Krauskopf</t>
  </si>
  <si>
    <t>Tech sector's Forward 12 month Price-to-Earnings ratio</t>
  </si>
  <si>
    <t>Top 10 S&amp;P500 Companies by Decade</t>
  </si>
  <si>
    <t>How the Top S&amp;P 500 Companies Have Changed Over Time | Visual Capitalist By Marcus Lu</t>
  </si>
  <si>
    <t>S&amp;P500 Technology Forward PE Relative to that of the S&amp;P500 and PEG Ratio</t>
  </si>
  <si>
    <t>These five companies alone are sitting on over $400  billion in cash and are now generating an even greater amount from their core businesses each year</t>
  </si>
  <si>
    <t>The US corporate sector is broadly well-positioned to make bets on AI: American companies are sitting on secularly high levels of cash and profits are also around historic highs as a share of the economy</t>
  </si>
  <si>
    <t>Business Fixed Investment Cycle and RGDP</t>
  </si>
  <si>
    <t>Are We on the Brink of an AI Investment Arms Race?  | BridgeWater By Greg Jensen, Josh Moriarty</t>
  </si>
  <si>
    <t>Cash Assets and operating Income of Big 5</t>
  </si>
  <si>
    <t>AI vs Human Performance Benchmarks</t>
  </si>
  <si>
    <t>Is an AI Bubble Ahead of Us or Behind Us? | BridgeWater by GREG JENSEN ATUL NARAYAN ALEX GREENE LAUREN SIMON</t>
  </si>
  <si>
    <t>Comparing earnings growth and P/E ratios for leading tech stocks in 2000 and 2024</t>
  </si>
  <si>
    <t>company</t>
  </si>
  <si>
    <t>% weight in S&amp;P 500</t>
  </si>
  <si>
    <t>2024 PE</t>
  </si>
  <si>
    <t>Microsoft Corporation</t>
  </si>
  <si>
    <t>NVIDIA corporation</t>
  </si>
  <si>
    <t>Amazon.com.</t>
  </si>
  <si>
    <t>Meta Platforms Irv Class A</t>
  </si>
  <si>
    <t>Alphabet Inc. Class A</t>
  </si>
  <si>
    <t>Market Cap Weighted</t>
  </si>
  <si>
    <t>2000 EPS Growth Expectations</t>
  </si>
  <si>
    <t>2000 PE</t>
  </si>
  <si>
    <t>Cisco Systems lib.</t>
  </si>
  <si>
    <t>Intel Corporation</t>
  </si>
  <si>
    <t>Lucent Technologies Inc.</t>
  </si>
  <si>
    <t>International Business Machines</t>
  </si>
  <si>
    <t>Market cap weighted</t>
  </si>
  <si>
    <t>2024 EPS Growth Expectations</t>
  </si>
  <si>
    <t>AI: Are we in another dot-com bubble? | substack by Kelvin Mu</t>
  </si>
  <si>
    <t>Factset, Bloomberg, JPMAM</t>
  </si>
  <si>
    <t>Wikipedia</t>
  </si>
  <si>
    <t>Industry</t>
  </si>
  <si>
    <t>Annualized Nominal GDP</t>
  </si>
  <si>
    <t>(as of Q1 2023)</t>
  </si>
  <si>
    <t>% of U.S. GDP</t>
  </si>
  <si>
    <t>Professional and business services</t>
  </si>
  <si>
    <t>Real estate, rental, and leasing</t>
  </si>
  <si>
    <t>Manufacturing</t>
  </si>
  <si>
    <t>Educational services, health care, and social assistance</t>
  </si>
  <si>
    <t>Finance and insurance</t>
  </si>
  <si>
    <t>Wholesale trade</t>
  </si>
  <si>
    <t>Retail trade</t>
  </si>
  <si>
    <t>Information</t>
  </si>
  <si>
    <t>Arts, entertainment, recreation, accommodation, and food services</t>
  </si>
  <si>
    <t>Construction</t>
  </si>
  <si>
    <t>Other private industries</t>
  </si>
  <si>
    <t>Total</t>
  </si>
  <si>
    <t>https://www.visualcapitalist.com/visualizing-u-s-gdp-by-industry-in-2023/</t>
  </si>
  <si>
    <t>Compound Annual Rate of Output Growth (2022–2032P)</t>
  </si>
  <si>
    <t>Software publishers</t>
  </si>
  <si>
    <t>Computing infrastructure providers, data processing, and related services</t>
  </si>
  <si>
    <t>Wireless telecommunications carriers (except satellite)</t>
  </si>
  <si>
    <t>Home health care services</t>
  </si>
  <si>
    <t>Health care and social assistance</t>
  </si>
  <si>
    <t>Oil and gas extraction</t>
  </si>
  <si>
    <t>Mining</t>
  </si>
  <si>
    <t>Archivo:Sectors of US Economy as Percent of GDP 1947-2009</t>
  </si>
  <si>
    <t>US GDP by Industry 2023</t>
  </si>
  <si>
    <t>Government</t>
  </si>
  <si>
    <t>State and Local</t>
  </si>
  <si>
    <t>$2.1T</t>
  </si>
  <si>
    <t>Federal</t>
  </si>
  <si>
    <t>$0.9T</t>
  </si>
  <si>
    <t>$3.1T</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</si>
</sst>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7">
    <font>
      <sz val="11"/>
      <color theme="1"/>
      <name val="Aptos Narrow"/>
      <family val="2"/>
      <scheme val="minor"/>
    </font>
    <font>
      <sz val="11"/>
      <color theme="1"/>
      <name val="Aptos Narrow"/>
      <family val="2"/>
      <scheme val="minor"/>
    </font>
    <font>
      <sz val="11"/>
      <color rgb="FF00263A"/>
      <name val="Arial"/>
      <family val="2"/>
    </font>
    <font>
      <sz val="7"/>
      <color rgb="FF00263A"/>
      <name val="Arial"/>
      <family val="2"/>
    </font>
    <font>
      <sz val="11"/>
      <color rgb="FF00263A"/>
      <name val="Arial"/>
      <family val="2"/>
    </font>
    <font>
      <sz val="7"/>
      <color rgb="FF00263A"/>
      <name val="Arial"/>
      <family val="2"/>
    </font>
    <font>
      <sz val="11"/>
      <name val="Calibri"/>
      <family val="2"/>
    </font>
    <font>
      <b/>
      <sz val="11"/>
      <color theme="1"/>
      <name val="Aptos Narrow"/>
      <family val="2"/>
      <scheme val="minor"/>
    </font>
    <font>
      <b/>
      <sz val="11"/>
      <name val="Calibri"/>
      <family val="2"/>
    </font>
    <font>
      <sz val="9"/>
      <color indexed="81"/>
      <name val="Tahoma"/>
      <family val="2"/>
    </font>
    <font>
      <b/>
      <sz val="9"/>
      <color indexed="81"/>
      <name val="Tahoma"/>
      <family val="2"/>
    </font>
    <font>
      <sz val="12"/>
      <color rgb="FF272727"/>
      <name val="Arial"/>
      <family val="2"/>
    </font>
    <font>
      <sz val="8"/>
      <color rgb="FF333333"/>
      <name val="Arial"/>
      <family val="2"/>
    </font>
    <font>
      <sz val="11"/>
      <name val="Calibri"/>
      <family val="2"/>
    </font>
    <font>
      <sz val="9"/>
      <color rgb="FF000000"/>
      <name val="Arial"/>
      <family val="2"/>
    </font>
    <font>
      <b/>
      <sz val="9"/>
      <color rgb="FF000000"/>
      <name val="Arial"/>
      <family val="2"/>
    </font>
    <font>
      <i/>
      <sz val="11"/>
      <name val="Calibri"/>
      <family val="2"/>
    </font>
    <font>
      <i/>
      <sz val="11"/>
      <color theme="1"/>
      <name val="Aptos Narrow"/>
      <family val="2"/>
      <scheme val="minor"/>
    </font>
    <font>
      <b/>
      <sz val="18"/>
      <color theme="1"/>
      <name val="Aptos Narrow"/>
      <family val="2"/>
      <scheme val="minor"/>
    </font>
    <font>
      <sz val="9"/>
      <name val="Arial"/>
      <family val="2"/>
    </font>
    <font>
      <sz val="9"/>
      <name val="Arial"/>
      <family val="2"/>
    </font>
    <font>
      <u/>
      <sz val="11"/>
      <color theme="10"/>
      <name val="Aptos Narrow"/>
      <family val="2"/>
      <scheme val="minor"/>
    </font>
    <font>
      <sz val="11"/>
      <color rgb="FF000000"/>
      <name val="Noto Serif"/>
      <family val="1"/>
      <charset val="1"/>
    </font>
    <font>
      <b/>
      <sz val="18"/>
      <color rgb="FF000000"/>
      <name val="Arial"/>
      <family val="2"/>
    </font>
    <font>
      <b/>
      <sz val="24"/>
      <color rgb="FF000000"/>
      <name val="Arial"/>
      <family val="2"/>
    </font>
    <font>
      <sz val="12"/>
      <color rgb="FF111111"/>
      <name val="Arial"/>
      <family val="2"/>
    </font>
    <font>
      <b/>
      <sz val="12"/>
      <color rgb="FF363737"/>
      <name val="Var(--font_family_headings, va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1"/>
      <color rgb="FF006100"/>
      <name val="Aptos Narrow"/>
      <family val="2"/>
      <scheme val="minor"/>
    </font>
    <font>
      <sz val="11"/>
      <color rgb="FF9C0006"/>
      <name val="Aptos Narrow"/>
      <family val="2"/>
      <scheme val="minor"/>
    </font>
    <font>
      <sz val="11"/>
      <color rgb="FF9C5700"/>
      <name val="Aptos Narrow"/>
      <family val="2"/>
      <scheme val="minor"/>
    </font>
    <font>
      <sz val="11"/>
      <color rgb="FF3F3F76"/>
      <name val="Aptos Narrow"/>
      <family val="2"/>
      <scheme val="minor"/>
    </font>
    <font>
      <b/>
      <sz val="11"/>
      <color rgb="FF3F3F3F"/>
      <name val="Aptos Narrow"/>
      <family val="2"/>
      <scheme val="minor"/>
    </font>
    <font>
      <b/>
      <sz val="11"/>
      <color rgb="FFFA7D00"/>
      <name val="Aptos Narrow"/>
      <family val="2"/>
      <scheme val="minor"/>
    </font>
    <font>
      <sz val="11"/>
      <color rgb="FFFA7D00"/>
      <name val="Aptos Narrow"/>
      <family val="2"/>
      <scheme val="minor"/>
    </font>
    <font>
      <b/>
      <sz val="11"/>
      <color theme="0"/>
      <name val="Aptos Narrow"/>
      <family val="2"/>
      <scheme val="minor"/>
    </font>
    <font>
      <sz val="11"/>
      <color rgb="FFFF0000"/>
      <name val="Aptos Narrow"/>
      <family val="2"/>
      <scheme val="minor"/>
    </font>
    <font>
      <i/>
      <sz val="11"/>
      <color rgb="FF7F7F7F"/>
      <name val="Aptos Narrow"/>
      <family val="2"/>
      <scheme val="minor"/>
    </font>
    <font>
      <sz val="11"/>
      <color theme="0"/>
      <name val="Aptos Narrow"/>
      <family val="2"/>
      <scheme val="minor"/>
    </font>
    <font>
      <sz val="10"/>
      <color theme="1"/>
      <name val="Aptos Narrow"/>
      <family val="2"/>
      <scheme val="minor"/>
    </font>
    <font>
      <b/>
      <sz val="10"/>
      <color theme="1"/>
      <name val="Aptos Narrow"/>
      <family val="2"/>
      <scheme val="minor"/>
    </font>
    <font>
      <sz val="11"/>
      <color rgb="FF404040"/>
      <name val="Var(--tr-font-medium)"/>
    </font>
    <font>
      <sz val="19.8"/>
      <color theme="1"/>
      <name val="Georgia"/>
      <family val="1"/>
    </font>
    <font>
      <b/>
      <sz val="16"/>
      <color rgb="FF7F7F7F"/>
      <name val="Aptos Display"/>
      <family val="2"/>
    </font>
  </fonts>
  <fills count="50">
    <fill>
      <patternFill patternType="none"/>
    </fill>
    <fill>
      <patternFill patternType="gray125"/>
    </fill>
    <fill>
      <patternFill patternType="solid">
        <fgColor rgb="FFFFFFFF"/>
        <bgColor indexed="64"/>
      </patternFill>
    </fill>
    <fill>
      <patternFill patternType="solid">
        <fgColor theme="3" tint="0.59999389629810485"/>
        <bgColor indexed="64"/>
      </patternFill>
    </fill>
    <fill>
      <patternFill patternType="solid">
        <fgColor theme="5" tint="0.39997558519241921"/>
        <bgColor indexed="64"/>
      </patternFill>
    </fill>
    <fill>
      <patternFill patternType="solid">
        <fgColor theme="3" tint="0.749992370372631"/>
        <bgColor indexed="64"/>
      </patternFill>
    </fill>
    <fill>
      <patternFill patternType="solid">
        <fgColor theme="6" tint="0.59999389629810485"/>
        <bgColor indexed="64"/>
      </patternFill>
    </fill>
    <fill>
      <patternFill patternType="solid">
        <fgColor theme="0" tint="-4.9989318521683403E-2"/>
        <bgColor indexed="64"/>
      </patternFill>
    </fill>
    <fill>
      <patternFill patternType="solid">
        <fgColor theme="8" tint="0.39997558519241921"/>
        <bgColor indexed="64"/>
      </patternFill>
    </fill>
    <fill>
      <patternFill patternType="solid">
        <fgColor theme="7" tint="0.59999389629810485"/>
        <bgColor indexed="64"/>
      </patternFill>
    </fill>
    <fill>
      <patternFill patternType="solid">
        <fgColor theme="4" tint="0.79998168889431442"/>
        <bgColor indexed="64"/>
      </patternFill>
    </fill>
    <fill>
      <patternFill patternType="solid">
        <fgColor theme="5" tint="0.59999389629810485"/>
        <bgColor indexed="64"/>
      </patternFill>
    </fill>
    <fill>
      <patternFill patternType="solid">
        <fgColor theme="7" tint="0.79998168889431442"/>
        <bgColor indexed="64"/>
      </patternFill>
    </fill>
    <fill>
      <patternFill patternType="solid">
        <fgColor theme="5" tint="0.79998168889431442"/>
        <bgColor indexed="64"/>
      </patternFill>
    </fill>
    <fill>
      <patternFill patternType="solid">
        <fgColor rgb="FFEEEEEE"/>
        <bgColor indexed="64"/>
      </patternFill>
    </fill>
    <fill>
      <patternFill patternType="solid">
        <fgColor rgb="FFE6EFDB"/>
        <bgColor indexed="64"/>
      </patternFill>
    </fill>
    <fill>
      <patternFill patternType="solid">
        <fgColor theme="9" tint="0.59999389629810485"/>
        <bgColor indexed="64"/>
      </patternFill>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
      <patternFill patternType="solid">
        <fgColor theme="9" tint="0.79998168889431442"/>
        <bgColor indexed="64"/>
      </patternFill>
    </fill>
    <fill>
      <patternFill patternType="solid">
        <fgColor theme="2" tint="-9.9978637043366805E-2"/>
        <bgColor indexed="64"/>
      </patternFill>
    </fill>
  </fills>
  <borders count="12">
    <border>
      <left/>
      <right/>
      <top/>
      <bottom/>
      <diagonal/>
    </border>
    <border>
      <left/>
      <right style="medium">
        <color rgb="FFD9D9D9"/>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style="thin">
        <color auto="1"/>
      </left>
      <right style="thin">
        <color auto="1"/>
      </right>
      <top style="thin">
        <color auto="1"/>
      </top>
      <bottom style="thin">
        <color auto="1"/>
      </bottom>
      <diagonal/>
    </border>
  </borders>
  <cellStyleXfs count="44">
    <xf numFmtId="0" fontId="0" fillId="0" borderId="0"/>
    <xf numFmtId="9" fontId="1" fillId="0" borderId="0" applyFont="0" applyFill="0" applyBorder="0" applyAlignment="0" applyProtection="0"/>
    <xf numFmtId="0" fontId="21" fillId="0" borderId="0" applyNumberFormat="0" applyFill="0" applyBorder="0" applyAlignment="0" applyProtection="0"/>
    <xf numFmtId="0" fontId="27" fillId="0" borderId="0" applyNumberFormat="0" applyFill="0" applyBorder="0" applyAlignment="0" applyProtection="0"/>
    <xf numFmtId="0" fontId="28" fillId="0" borderId="2" applyNumberFormat="0" applyFill="0" applyAlignment="0" applyProtection="0"/>
    <xf numFmtId="0" fontId="29" fillId="0" borderId="3" applyNumberFormat="0" applyFill="0" applyAlignment="0" applyProtection="0"/>
    <xf numFmtId="0" fontId="30" fillId="0" borderId="4" applyNumberFormat="0" applyFill="0" applyAlignment="0" applyProtection="0"/>
    <xf numFmtId="0" fontId="30" fillId="0" borderId="0" applyNumberFormat="0" applyFill="0" applyBorder="0" applyAlignment="0" applyProtection="0"/>
    <xf numFmtId="0" fontId="31" fillId="17" borderId="0" applyNumberFormat="0" applyBorder="0" applyAlignment="0" applyProtection="0"/>
    <xf numFmtId="0" fontId="32" fillId="18" borderId="0" applyNumberFormat="0" applyBorder="0" applyAlignment="0" applyProtection="0"/>
    <xf numFmtId="0" fontId="33" fillId="19" borderId="0" applyNumberFormat="0" applyBorder="0" applyAlignment="0" applyProtection="0"/>
    <xf numFmtId="0" fontId="34" fillId="20" borderId="5" applyNumberFormat="0" applyAlignment="0" applyProtection="0"/>
    <xf numFmtId="0" fontId="35" fillId="21" borderId="6" applyNumberFormat="0" applyAlignment="0" applyProtection="0"/>
    <xf numFmtId="0" fontId="36" fillId="21" borderId="5" applyNumberFormat="0" applyAlignment="0" applyProtection="0"/>
    <xf numFmtId="0" fontId="37" fillId="0" borderId="7" applyNumberFormat="0" applyFill="0" applyAlignment="0" applyProtection="0"/>
    <xf numFmtId="0" fontId="38" fillId="22" borderId="8" applyNumberFormat="0" applyAlignment="0" applyProtection="0"/>
    <xf numFmtId="0" fontId="39" fillId="0" borderId="0" applyNumberFormat="0" applyFill="0" applyBorder="0" applyAlignment="0" applyProtection="0"/>
    <xf numFmtId="0" fontId="1" fillId="23" borderId="9" applyNumberFormat="0" applyFont="0" applyAlignment="0" applyProtection="0"/>
    <xf numFmtId="0" fontId="40" fillId="0" borderId="0" applyNumberFormat="0" applyFill="0" applyBorder="0" applyAlignment="0" applyProtection="0"/>
    <xf numFmtId="0" fontId="7" fillId="0" borderId="10" applyNumberFormat="0" applyFill="0" applyAlignment="0" applyProtection="0"/>
    <xf numFmtId="0" fontId="41" fillId="24" borderId="0" applyNumberFormat="0" applyBorder="0" applyAlignment="0" applyProtection="0"/>
    <xf numFmtId="0" fontId="1"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41" fillId="28" borderId="0" applyNumberFormat="0" applyBorder="0" applyAlignment="0" applyProtection="0"/>
    <xf numFmtId="0" fontId="1"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41" fillId="32" borderId="0" applyNumberFormat="0" applyBorder="0" applyAlignment="0" applyProtection="0"/>
    <xf numFmtId="0" fontId="1" fillId="33" borderId="0" applyNumberFormat="0" applyBorder="0" applyAlignment="0" applyProtection="0"/>
    <xf numFmtId="0" fontId="1" fillId="34" borderId="0" applyNumberFormat="0" applyBorder="0" applyAlignment="0" applyProtection="0"/>
    <xf numFmtId="0" fontId="1" fillId="35" borderId="0" applyNumberFormat="0" applyBorder="0" applyAlignment="0" applyProtection="0"/>
    <xf numFmtId="0" fontId="41" fillId="36" borderId="0" applyNumberFormat="0" applyBorder="0" applyAlignment="0" applyProtection="0"/>
    <xf numFmtId="0" fontId="1" fillId="37" borderId="0" applyNumberFormat="0" applyBorder="0" applyAlignment="0" applyProtection="0"/>
    <xf numFmtId="0" fontId="1" fillId="38" borderId="0" applyNumberFormat="0" applyBorder="0" applyAlignment="0" applyProtection="0"/>
    <xf numFmtId="0" fontId="1" fillId="39" borderId="0" applyNumberFormat="0" applyBorder="0" applyAlignment="0" applyProtection="0"/>
    <xf numFmtId="0" fontId="41" fillId="40" borderId="0" applyNumberFormat="0" applyBorder="0" applyAlignment="0" applyProtection="0"/>
    <xf numFmtId="0" fontId="1" fillId="41" borderId="0" applyNumberFormat="0" applyBorder="0" applyAlignment="0" applyProtection="0"/>
    <xf numFmtId="0" fontId="1" fillId="42" borderId="0" applyNumberFormat="0" applyBorder="0" applyAlignment="0" applyProtection="0"/>
    <xf numFmtId="0" fontId="1" fillId="43" borderId="0" applyNumberFormat="0" applyBorder="0" applyAlignment="0" applyProtection="0"/>
    <xf numFmtId="0" fontId="41" fillId="44" borderId="0" applyNumberFormat="0" applyBorder="0" applyAlignment="0" applyProtection="0"/>
    <xf numFmtId="0" fontId="1" fillId="45" borderId="0" applyNumberFormat="0" applyBorder="0" applyAlignment="0" applyProtection="0"/>
    <xf numFmtId="0" fontId="1" fillId="46" borderId="0" applyNumberFormat="0" applyBorder="0" applyAlignment="0" applyProtection="0"/>
    <xf numFmtId="0" fontId="1" fillId="47" borderId="0" applyNumberFormat="0" applyBorder="0" applyAlignment="0" applyProtection="0"/>
  </cellStyleXfs>
  <cellXfs count="103">
    <xf numFmtId="0" fontId="0" fillId="0" borderId="0" xfId="0"/>
    <xf numFmtId="10" fontId="0" fillId="0" borderId="0" xfId="0" applyNumberFormat="1"/>
    <xf numFmtId="10" fontId="0" fillId="0" borderId="0" xfId="1" applyNumberFormat="1" applyFont="1"/>
    <xf numFmtId="2" fontId="0" fillId="0" borderId="0" xfId="0" applyNumberFormat="1"/>
    <xf numFmtId="0" fontId="2" fillId="2" borderId="0" xfId="0" applyFont="1" applyFill="1" applyAlignment="1">
      <alignment horizontal="left" vertical="center" wrapText="1" indent="5"/>
    </xf>
    <xf numFmtId="0" fontId="3" fillId="2" borderId="0" xfId="0" applyFont="1" applyFill="1" applyAlignment="1">
      <alignment horizontal="left" vertical="center" wrapText="1" indent="5"/>
    </xf>
    <xf numFmtId="0" fontId="2" fillId="2" borderId="0" xfId="0" applyFont="1" applyFill="1" applyAlignment="1">
      <alignment horizontal="left" vertical="center" wrapText="1"/>
    </xf>
    <xf numFmtId="0" fontId="3" fillId="2" borderId="0" xfId="0" applyFont="1" applyFill="1" applyAlignment="1">
      <alignment horizontal="left" vertical="center" wrapText="1"/>
    </xf>
    <xf numFmtId="0" fontId="4" fillId="2" borderId="0" xfId="0" applyFont="1" applyFill="1" applyAlignment="1">
      <alignment horizontal="left" vertical="center" indent="5"/>
    </xf>
    <xf numFmtId="0" fontId="4" fillId="2" borderId="0" xfId="0" applyFont="1" applyFill="1" applyAlignment="1">
      <alignment horizontal="left" vertical="center"/>
    </xf>
    <xf numFmtId="0" fontId="5" fillId="2" borderId="0" xfId="0" applyFont="1" applyFill="1" applyAlignment="1">
      <alignment horizontal="left" vertical="center" indent="5"/>
    </xf>
    <xf numFmtId="0" fontId="5" fillId="2" borderId="0" xfId="0" applyFont="1" applyFill="1" applyAlignment="1">
      <alignment horizontal="left" vertical="center"/>
    </xf>
    <xf numFmtId="0" fontId="6" fillId="3" borderId="0" xfId="0" applyFont="1" applyFill="1"/>
    <xf numFmtId="0" fontId="6" fillId="3" borderId="0" xfId="0" applyFont="1" applyFill="1" applyAlignment="1">
      <alignment wrapText="1"/>
    </xf>
    <xf numFmtId="0" fontId="6" fillId="4" borderId="0" xfId="0" applyFont="1" applyFill="1"/>
    <xf numFmtId="0" fontId="6" fillId="5" borderId="0" xfId="0" applyFont="1" applyFill="1"/>
    <xf numFmtId="0" fontId="8" fillId="5" borderId="0" xfId="0" applyFont="1" applyFill="1"/>
    <xf numFmtId="0" fontId="7" fillId="6" borderId="0" xfId="0" applyFont="1" applyFill="1"/>
    <xf numFmtId="0" fontId="0" fillId="6" borderId="0" xfId="0" applyFill="1"/>
    <xf numFmtId="0" fontId="8" fillId="6" borderId="0" xfId="0" applyFont="1" applyFill="1"/>
    <xf numFmtId="2" fontId="6" fillId="4" borderId="0" xfId="0" applyNumberFormat="1" applyFont="1" applyFill="1"/>
    <xf numFmtId="0" fontId="0" fillId="7" borderId="0" xfId="0" applyFill="1"/>
    <xf numFmtId="10" fontId="0" fillId="7" borderId="0" xfId="1" applyNumberFormat="1" applyFont="1" applyFill="1"/>
    <xf numFmtId="2" fontId="6" fillId="7" borderId="0" xfId="0" applyNumberFormat="1" applyFont="1" applyFill="1"/>
    <xf numFmtId="0" fontId="6" fillId="6" borderId="0" xfId="0" applyFont="1" applyFill="1"/>
    <xf numFmtId="0" fontId="6" fillId="8" borderId="0" xfId="0" applyFont="1" applyFill="1"/>
    <xf numFmtId="0" fontId="6" fillId="9" borderId="0" xfId="0" applyFont="1" applyFill="1"/>
    <xf numFmtId="0" fontId="11" fillId="0" borderId="0" xfId="0" applyFont="1"/>
    <xf numFmtId="0" fontId="12" fillId="0" borderId="0" xfId="0" applyFont="1"/>
    <xf numFmtId="0" fontId="6" fillId="10" borderId="0" xfId="0" applyFont="1" applyFill="1"/>
    <xf numFmtId="0" fontId="0" fillId="11" borderId="0" xfId="0" applyFill="1"/>
    <xf numFmtId="0" fontId="6" fillId="12" borderId="0" xfId="0" applyFont="1" applyFill="1"/>
    <xf numFmtId="0" fontId="13" fillId="10" borderId="0" xfId="0" applyFont="1" applyFill="1"/>
    <xf numFmtId="0" fontId="0" fillId="13" borderId="0" xfId="0" applyFill="1"/>
    <xf numFmtId="0" fontId="14" fillId="14" borderId="0" xfId="0" applyFont="1" applyFill="1" applyAlignment="1">
      <alignment horizontal="left" vertical="top" wrapText="1" indent="1"/>
    </xf>
    <xf numFmtId="9" fontId="14" fillId="14" borderId="0" xfId="0" applyNumberFormat="1" applyFont="1" applyFill="1" applyAlignment="1">
      <alignment horizontal="left" vertical="top" wrapText="1" indent="1"/>
    </xf>
    <xf numFmtId="0" fontId="14" fillId="2" borderId="0" xfId="0" applyFont="1" applyFill="1" applyAlignment="1">
      <alignment horizontal="left" vertical="top" wrapText="1" indent="1"/>
    </xf>
    <xf numFmtId="9" fontId="14" fillId="2" borderId="0" xfId="0" applyNumberFormat="1" applyFont="1" applyFill="1" applyAlignment="1">
      <alignment horizontal="left" vertical="top" wrapText="1" indent="1"/>
    </xf>
    <xf numFmtId="0" fontId="15" fillId="15" borderId="0" xfId="0" applyFont="1" applyFill="1" applyAlignment="1">
      <alignment horizontal="left" vertical="center" wrapText="1" indent="1"/>
    </xf>
    <xf numFmtId="10" fontId="0" fillId="16" borderId="0" xfId="1" applyNumberFormat="1" applyFont="1" applyFill="1"/>
    <xf numFmtId="0" fontId="0" fillId="12" borderId="0" xfId="0" applyFill="1"/>
    <xf numFmtId="0" fontId="16" fillId="5" borderId="0" xfId="0" applyFont="1" applyFill="1"/>
    <xf numFmtId="9" fontId="17" fillId="7" borderId="0" xfId="1" applyFont="1" applyFill="1"/>
    <xf numFmtId="0" fontId="16" fillId="12" borderId="0" xfId="0" applyFont="1" applyFill="1"/>
    <xf numFmtId="9" fontId="17" fillId="0" borderId="0" xfId="1" applyFont="1" applyFill="1"/>
    <xf numFmtId="0" fontId="18" fillId="0" borderId="0" xfId="0" applyFont="1"/>
    <xf numFmtId="0" fontId="6" fillId="11" borderId="0" xfId="0" applyFont="1" applyFill="1"/>
    <xf numFmtId="0" fontId="13" fillId="11" borderId="0" xfId="0" applyFont="1" applyFill="1"/>
    <xf numFmtId="14" fontId="19" fillId="0" borderId="0" xfId="0" applyNumberFormat="1" applyFont="1" applyAlignment="1">
      <alignment horizontal="center" vertical="center"/>
    </xf>
    <xf numFmtId="0" fontId="20" fillId="4" borderId="0" xfId="0" applyFont="1" applyFill="1" applyAlignment="1">
      <alignment horizontal="center" vertical="center" wrapText="1"/>
    </xf>
    <xf numFmtId="10" fontId="19" fillId="0" borderId="0" xfId="0" applyNumberFormat="1" applyFont="1" applyAlignment="1">
      <alignment horizontal="right" vertical="center"/>
    </xf>
    <xf numFmtId="9" fontId="0" fillId="0" borderId="0" xfId="1" applyFont="1"/>
    <xf numFmtId="0" fontId="21" fillId="0" borderId="0" xfId="2"/>
    <xf numFmtId="17" fontId="14" fillId="14" borderId="0" xfId="0" applyNumberFormat="1" applyFont="1" applyFill="1" applyAlignment="1">
      <alignment horizontal="left" vertical="top" wrapText="1" indent="1"/>
    </xf>
    <xf numFmtId="17" fontId="14" fillId="2" borderId="0" xfId="0" applyNumberFormat="1" applyFont="1" applyFill="1" applyAlignment="1">
      <alignment horizontal="left" vertical="top" wrapText="1" indent="1"/>
    </xf>
    <xf numFmtId="0" fontId="15" fillId="15" borderId="0" xfId="0" applyFont="1" applyFill="1" applyAlignment="1">
      <alignment horizontal="left" vertical="center" indent="1"/>
    </xf>
    <xf numFmtId="0" fontId="14" fillId="14" borderId="0" xfId="0" applyFont="1" applyFill="1" applyAlignment="1">
      <alignment horizontal="left" vertical="top" indent="1"/>
    </xf>
    <xf numFmtId="0" fontId="14" fillId="2" borderId="0" xfId="0" applyFont="1" applyFill="1" applyAlignment="1">
      <alignment horizontal="left" vertical="top" indent="1"/>
    </xf>
    <xf numFmtId="0" fontId="22" fillId="0" borderId="0" xfId="0" applyFont="1"/>
    <xf numFmtId="0" fontId="23" fillId="0" borderId="0" xfId="0" applyFont="1" applyAlignment="1">
      <alignment vertical="center"/>
    </xf>
    <xf numFmtId="0" fontId="24" fillId="0" borderId="0" xfId="0" applyFont="1" applyAlignment="1">
      <alignment horizontal="left" vertical="center"/>
    </xf>
    <xf numFmtId="17" fontId="0" fillId="0" borderId="0" xfId="0" applyNumberFormat="1"/>
    <xf numFmtId="10" fontId="14" fillId="14" borderId="0" xfId="0" applyNumberFormat="1" applyFont="1" applyFill="1" applyAlignment="1">
      <alignment horizontal="left" vertical="top" indent="1"/>
    </xf>
    <xf numFmtId="10" fontId="14" fillId="2" borderId="0" xfId="0" applyNumberFormat="1" applyFont="1" applyFill="1" applyAlignment="1">
      <alignment horizontal="left" vertical="top" indent="1"/>
    </xf>
    <xf numFmtId="10" fontId="15" fillId="15" borderId="0" xfId="0" applyNumberFormat="1" applyFont="1" applyFill="1" applyAlignment="1">
      <alignment horizontal="left" vertical="center" indent="1"/>
    </xf>
    <xf numFmtId="0" fontId="7" fillId="0" borderId="0" xfId="0" applyFont="1"/>
    <xf numFmtId="0" fontId="7" fillId="0" borderId="0" xfId="0" applyFont="1" applyAlignment="1">
      <alignment horizontal="center"/>
    </xf>
    <xf numFmtId="0" fontId="25" fillId="0" borderId="0" xfId="0" applyFont="1" applyAlignment="1">
      <alignment vertical="center"/>
    </xf>
    <xf numFmtId="0" fontId="0" fillId="9" borderId="0" xfId="0" applyFill="1"/>
    <xf numFmtId="0" fontId="26" fillId="0" borderId="0" xfId="0" applyFont="1" applyAlignment="1">
      <alignment vertical="center"/>
    </xf>
    <xf numFmtId="0" fontId="8" fillId="0" borderId="11" xfId="0" applyFont="1" applyBorder="1" applyAlignment="1">
      <alignment horizontal="center" vertical="top"/>
    </xf>
    <xf numFmtId="0" fontId="42" fillId="0" borderId="0" xfId="0" applyFont="1"/>
    <xf numFmtId="0" fontId="42" fillId="9" borderId="0" xfId="0" applyFont="1" applyFill="1"/>
    <xf numFmtId="0" fontId="7" fillId="0" borderId="11" xfId="0" applyFont="1" applyBorder="1"/>
    <xf numFmtId="3" fontId="42" fillId="0" borderId="0" xfId="0" applyNumberFormat="1" applyFont="1"/>
    <xf numFmtId="3" fontId="42" fillId="9" borderId="0" xfId="0" applyNumberFormat="1" applyFont="1" applyFill="1"/>
    <xf numFmtId="0" fontId="43" fillId="0" borderId="0" xfId="0" applyFont="1" applyAlignment="1">
      <alignment horizontal="center" vertical="center"/>
    </xf>
    <xf numFmtId="0" fontId="0" fillId="0" borderId="11" xfId="0" applyBorder="1"/>
    <xf numFmtId="0" fontId="43" fillId="0" borderId="0" xfId="0" applyFont="1" applyAlignment="1">
      <alignment horizontal="center" vertical="center" wrapText="1"/>
    </xf>
    <xf numFmtId="0" fontId="42" fillId="0" borderId="0" xfId="0" applyFont="1" applyAlignment="1">
      <alignment wrapText="1"/>
    </xf>
    <xf numFmtId="9" fontId="0" fillId="0" borderId="0" xfId="0" applyNumberFormat="1"/>
    <xf numFmtId="1" fontId="0" fillId="0" borderId="0" xfId="1" applyNumberFormat="1" applyFont="1"/>
    <xf numFmtId="0" fontId="44" fillId="0" borderId="0" xfId="0" applyFont="1" applyAlignment="1">
      <alignment vertical="center"/>
    </xf>
    <xf numFmtId="0" fontId="0" fillId="48" borderId="0" xfId="0" applyFill="1"/>
    <xf numFmtId="0" fontId="7" fillId="48" borderId="11" xfId="0" applyFont="1" applyFill="1" applyBorder="1"/>
    <xf numFmtId="0" fontId="7" fillId="12" borderId="11" xfId="0" applyFont="1" applyFill="1" applyBorder="1"/>
    <xf numFmtId="0" fontId="0" fillId="49" borderId="0" xfId="0" applyFill="1"/>
    <xf numFmtId="9" fontId="0" fillId="0" borderId="0" xfId="0" applyNumberFormat="1" applyAlignment="1">
      <alignment wrapText="1"/>
    </xf>
    <xf numFmtId="0" fontId="7" fillId="12" borderId="0" xfId="0" applyFont="1" applyFill="1"/>
    <xf numFmtId="0" fontId="7" fillId="12" borderId="0" xfId="0" applyFont="1" applyFill="1" applyAlignment="1">
      <alignment wrapText="1"/>
    </xf>
    <xf numFmtId="0" fontId="7" fillId="48" borderId="0" xfId="0" applyFont="1" applyFill="1"/>
    <xf numFmtId="9" fontId="7" fillId="48" borderId="0" xfId="0" applyNumberFormat="1" applyFont="1" applyFill="1"/>
    <xf numFmtId="0" fontId="15" fillId="15" borderId="0" xfId="0" applyFont="1" applyFill="1" applyAlignment="1">
      <alignment horizontal="left" vertical="center" wrapText="1" indent="1"/>
    </xf>
    <xf numFmtId="0" fontId="2" fillId="2" borderId="1" xfId="0" applyFont="1" applyFill="1" applyBorder="1" applyAlignment="1">
      <alignment horizontal="left" vertical="center" wrapText="1"/>
    </xf>
    <xf numFmtId="0" fontId="15" fillId="15" borderId="0" xfId="0" applyFont="1" applyFill="1" applyAlignment="1">
      <alignment horizontal="left" vertical="center" indent="1"/>
    </xf>
    <xf numFmtId="9" fontId="14" fillId="14" borderId="0" xfId="0" applyNumberFormat="1" applyFont="1" applyFill="1" applyAlignment="1">
      <alignment horizontal="left" vertical="top" indent="1"/>
    </xf>
    <xf numFmtId="9" fontId="14" fillId="2" borderId="0" xfId="0" applyNumberFormat="1" applyFont="1" applyFill="1" applyAlignment="1">
      <alignment horizontal="left" vertical="top" indent="1"/>
    </xf>
    <xf numFmtId="9" fontId="15" fillId="15" borderId="0" xfId="0" applyNumberFormat="1" applyFont="1" applyFill="1" applyAlignment="1">
      <alignment horizontal="left" vertical="center" indent="1"/>
    </xf>
    <xf numFmtId="0" fontId="45" fillId="0" borderId="0" xfId="0" applyFont="1" applyAlignment="1">
      <alignment vertical="center"/>
    </xf>
    <xf numFmtId="0" fontId="14" fillId="14" borderId="0" xfId="0" applyNumberFormat="1" applyFont="1" applyFill="1" applyAlignment="1">
      <alignment horizontal="left" vertical="top" indent="1"/>
    </xf>
    <xf numFmtId="0" fontId="14" fillId="2" borderId="0" xfId="0" applyNumberFormat="1" applyFont="1" applyFill="1" applyAlignment="1">
      <alignment horizontal="left" vertical="top" indent="1"/>
    </xf>
    <xf numFmtId="0" fontId="15" fillId="15" borderId="0" xfId="0" applyNumberFormat="1" applyFont="1" applyFill="1" applyAlignment="1">
      <alignment horizontal="left" vertical="center" indent="1"/>
    </xf>
    <xf numFmtId="0" fontId="46" fillId="0" borderId="0" xfId="0" applyFont="1" applyAlignment="1">
      <alignment horizontal="left" vertical="center" readingOrder="1"/>
    </xf>
  </cellXfs>
  <cellStyles count="44">
    <cellStyle name="20% - Accent1" xfId="21" builtinId="30" customBuiltin="1"/>
    <cellStyle name="20% - Accent2" xfId="25" builtinId="34" customBuiltin="1"/>
    <cellStyle name="20% - Accent3" xfId="29" builtinId="38" customBuiltin="1"/>
    <cellStyle name="20% - Accent4" xfId="33" builtinId="42" customBuiltin="1"/>
    <cellStyle name="20% - Accent5" xfId="37" builtinId="46" customBuiltin="1"/>
    <cellStyle name="20% - Accent6" xfId="41" builtinId="50" customBuiltin="1"/>
    <cellStyle name="40% - Accent1" xfId="22" builtinId="31" customBuiltin="1"/>
    <cellStyle name="40% - Accent2" xfId="26" builtinId="35" customBuiltin="1"/>
    <cellStyle name="40% - Accent3" xfId="30" builtinId="39" customBuiltin="1"/>
    <cellStyle name="40% - Accent4" xfId="34" builtinId="43" customBuiltin="1"/>
    <cellStyle name="40% - Accent5" xfId="38" builtinId="47" customBuiltin="1"/>
    <cellStyle name="40% - Accent6" xfId="42" builtinId="51" customBuiltin="1"/>
    <cellStyle name="60% - Accent1" xfId="23" builtinId="32" customBuiltin="1"/>
    <cellStyle name="60% - Accent2" xfId="27" builtinId="36" customBuiltin="1"/>
    <cellStyle name="60% - Accent3" xfId="31" builtinId="40" customBuiltin="1"/>
    <cellStyle name="60% - Accent4" xfId="35" builtinId="44" customBuiltin="1"/>
    <cellStyle name="60% - Accent5" xfId="39" builtinId="48" customBuiltin="1"/>
    <cellStyle name="60% - Accent6" xfId="43" builtinId="52" customBuiltin="1"/>
    <cellStyle name="Accent1" xfId="20" builtinId="29" customBuiltin="1"/>
    <cellStyle name="Accent2" xfId="24" builtinId="33" customBuiltin="1"/>
    <cellStyle name="Accent3" xfId="28" builtinId="37" customBuiltin="1"/>
    <cellStyle name="Accent4" xfId="32" builtinId="41" customBuiltin="1"/>
    <cellStyle name="Accent5" xfId="36" builtinId="45" customBuiltin="1"/>
    <cellStyle name="Accent6" xfId="40" builtinId="49" customBuiltin="1"/>
    <cellStyle name="Bad" xfId="9" builtinId="27" customBuiltin="1"/>
    <cellStyle name="Calculation" xfId="13" builtinId="22" customBuiltin="1"/>
    <cellStyle name="Check Cell" xfId="15" builtinId="23" customBuiltin="1"/>
    <cellStyle name="Explanatory Text" xfId="18" builtinId="53" customBuiltin="1"/>
    <cellStyle name="Good" xfId="8" builtinId="26" customBuiltin="1"/>
    <cellStyle name="Heading 1" xfId="4" builtinId="16" customBuiltin="1"/>
    <cellStyle name="Heading 2" xfId="5" builtinId="17" customBuiltin="1"/>
    <cellStyle name="Heading 3" xfId="6" builtinId="18" customBuiltin="1"/>
    <cellStyle name="Heading 4" xfId="7" builtinId="19" customBuiltin="1"/>
    <cellStyle name="Hyperlink" xfId="2" builtinId="8"/>
    <cellStyle name="Input" xfId="11" builtinId="20" customBuiltin="1"/>
    <cellStyle name="Linked Cell" xfId="14" builtinId="24" customBuiltin="1"/>
    <cellStyle name="Neutral" xfId="10" builtinId="28" customBuiltin="1"/>
    <cellStyle name="Normal" xfId="0" builtinId="0"/>
    <cellStyle name="Note" xfId="17" builtinId="10" customBuiltin="1"/>
    <cellStyle name="Output" xfId="12" builtinId="21" customBuiltin="1"/>
    <cellStyle name="Percent" xfId="1" builtinId="5"/>
    <cellStyle name="Title" xfId="3" builtinId="15" customBuiltin="1"/>
    <cellStyle name="Total" xfId="19" builtinId="25" customBuiltin="1"/>
    <cellStyle name="Warning Text" xfId="16" builtinId="11" customBuiltin="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microsoft.com/office/2017/06/relationships/rdRichValueStructure" Target="richData/rdrichvaluestructure.xml"/><Relationship Id="rId3" Type="http://schemas.openxmlformats.org/officeDocument/2006/relationships/worksheet" Target="worksheets/sheet3.xml"/><Relationship Id="rId21" Type="http://schemas.openxmlformats.org/officeDocument/2006/relationships/styles" Target="styles.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microsoft.com/office/2017/06/relationships/rdRichValue" Target="richData/rdrichvalue.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microsoft.com/office/2022/10/relationships/richValueRel" Target="richData/richValueRel.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heetMetadata" Target="metadata.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sharedStrings" Target="sharedStrings.xml"/><Relationship Id="rId27" Type="http://schemas.microsoft.com/office/2017/06/relationships/rdRichValueTypes" Target="richData/rdRichValueType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6.xml"/><Relationship Id="rId1" Type="http://schemas.microsoft.com/office/2011/relationships/chartStyle" Target="style16.xml"/></Relationships>
</file>

<file path=xl/charts/_rels/chart11.xml.rels><?xml version="1.0" encoding="UTF-8" standalone="yes"?>
<Relationships xmlns="http://schemas.openxmlformats.org/package/2006/relationships"><Relationship Id="rId2" Type="http://schemas.microsoft.com/office/2011/relationships/chartColorStyle" Target="colors17.xml"/><Relationship Id="rId1" Type="http://schemas.microsoft.com/office/2011/relationships/chartStyle" Target="style17.xml"/></Relationships>
</file>

<file path=xl/charts/_rels/chart12.xml.rels><?xml version="1.0" encoding="UTF-8" standalone="yes"?>
<Relationships xmlns="http://schemas.openxmlformats.org/package/2006/relationships"><Relationship Id="rId2" Type="http://schemas.microsoft.com/office/2011/relationships/chartColorStyle" Target="colors18.xml"/><Relationship Id="rId1" Type="http://schemas.microsoft.com/office/2011/relationships/chartStyle" Target="style18.xml"/></Relationships>
</file>

<file path=xl/charts/_rels/chart13.xml.rels><?xml version="1.0" encoding="UTF-8" standalone="yes"?>
<Relationships xmlns="http://schemas.openxmlformats.org/package/2006/relationships"><Relationship Id="rId2" Type="http://schemas.microsoft.com/office/2011/relationships/chartColorStyle" Target="colors19.xml"/><Relationship Id="rId1" Type="http://schemas.microsoft.com/office/2011/relationships/chartStyle" Target="style19.xml"/></Relationships>
</file>

<file path=xl/charts/_rels/chart14.xml.rels><?xml version="1.0" encoding="UTF-8" standalone="yes"?>
<Relationships xmlns="http://schemas.openxmlformats.org/package/2006/relationships"><Relationship Id="rId2" Type="http://schemas.microsoft.com/office/2011/relationships/chartColorStyle" Target="colors20.xml"/><Relationship Id="rId1" Type="http://schemas.microsoft.com/office/2011/relationships/chartStyle" Target="style20.xml"/></Relationships>
</file>

<file path=xl/charts/_rels/chart15.xml.rels><?xml version="1.0" encoding="UTF-8" standalone="yes"?>
<Relationships xmlns="http://schemas.openxmlformats.org/package/2006/relationships"><Relationship Id="rId2" Type="http://schemas.microsoft.com/office/2011/relationships/chartColorStyle" Target="colors21.xml"/><Relationship Id="rId1" Type="http://schemas.microsoft.com/office/2011/relationships/chartStyle" Target="style21.xml"/></Relationships>
</file>

<file path=xl/charts/_rels/chart16.xml.rels><?xml version="1.0" encoding="UTF-8" standalone="yes"?>
<Relationships xmlns="http://schemas.openxmlformats.org/package/2006/relationships"><Relationship Id="rId2" Type="http://schemas.microsoft.com/office/2011/relationships/chartColorStyle" Target="colors22.xml"/><Relationship Id="rId1" Type="http://schemas.microsoft.com/office/2011/relationships/chartStyle" Target="style22.xml"/></Relationships>
</file>

<file path=xl/charts/_rels/chart17.xml.rels><?xml version="1.0" encoding="UTF-8" standalone="yes"?>
<Relationships xmlns="http://schemas.openxmlformats.org/package/2006/relationships"><Relationship Id="rId2" Type="http://schemas.microsoft.com/office/2011/relationships/chartColorStyle" Target="colors23.xml"/><Relationship Id="rId1" Type="http://schemas.microsoft.com/office/2011/relationships/chartStyle" Target="style23.xml"/></Relationships>
</file>

<file path=xl/charts/_rels/chart18.xml.rels><?xml version="1.0" encoding="UTF-8" standalone="yes"?>
<Relationships xmlns="http://schemas.openxmlformats.org/package/2006/relationships"><Relationship Id="rId2" Type="http://schemas.microsoft.com/office/2011/relationships/chartColorStyle" Target="colors24.xml"/><Relationship Id="rId1" Type="http://schemas.microsoft.com/office/2011/relationships/chartStyle" Target="style24.xml"/></Relationships>
</file>

<file path=xl/charts/_rels/chart19.xml.rels><?xml version="1.0" encoding="UTF-8" standalone="yes"?>
<Relationships xmlns="http://schemas.openxmlformats.org/package/2006/relationships"><Relationship Id="rId2" Type="http://schemas.microsoft.com/office/2011/relationships/chartColorStyle" Target="colors25.xml"/><Relationship Id="rId1" Type="http://schemas.microsoft.com/office/2011/relationships/chartStyle" Target="style25.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0.xml.rels><?xml version="1.0" encoding="UTF-8" standalone="yes"?>
<Relationships xmlns="http://schemas.openxmlformats.org/package/2006/relationships"><Relationship Id="rId2" Type="http://schemas.microsoft.com/office/2011/relationships/chartColorStyle" Target="colors26.xml"/><Relationship Id="rId1" Type="http://schemas.microsoft.com/office/2011/relationships/chartStyle" Target="style26.xml"/></Relationships>
</file>

<file path=xl/charts/_rels/chart21.xml.rels><?xml version="1.0" encoding="UTF-8" standalone="yes"?>
<Relationships xmlns="http://schemas.openxmlformats.org/package/2006/relationships"><Relationship Id="rId2" Type="http://schemas.microsoft.com/office/2011/relationships/chartColorStyle" Target="colors27.xml"/><Relationship Id="rId1" Type="http://schemas.microsoft.com/office/2011/relationships/chartStyle" Target="style27.xml"/></Relationships>
</file>

<file path=xl/charts/_rels/chart22.xml.rels><?xml version="1.0" encoding="UTF-8" standalone="yes"?>
<Relationships xmlns="http://schemas.openxmlformats.org/package/2006/relationships"><Relationship Id="rId2" Type="http://schemas.microsoft.com/office/2011/relationships/chartColorStyle" Target="colors28.xml"/><Relationship Id="rId1" Type="http://schemas.microsoft.com/office/2011/relationships/chartStyle" Target="style28.xml"/></Relationships>
</file>

<file path=xl/charts/_rels/chart23.xml.rels><?xml version="1.0" encoding="UTF-8" standalone="yes"?>
<Relationships xmlns="http://schemas.openxmlformats.org/package/2006/relationships"><Relationship Id="rId2" Type="http://schemas.microsoft.com/office/2011/relationships/chartColorStyle" Target="colors29.xml"/><Relationship Id="rId1" Type="http://schemas.microsoft.com/office/2011/relationships/chartStyle" Target="style29.xml"/></Relationships>
</file>

<file path=xl/charts/_rels/chart24.xml.rels><?xml version="1.0" encoding="UTF-8" standalone="yes"?>
<Relationships xmlns="http://schemas.openxmlformats.org/package/2006/relationships"><Relationship Id="rId2" Type="http://schemas.microsoft.com/office/2011/relationships/chartColorStyle" Target="colors30.xml"/><Relationship Id="rId1" Type="http://schemas.microsoft.com/office/2011/relationships/chartStyle" Target="style30.xml"/></Relationships>
</file>

<file path=xl/charts/_rels/chart25.xml.rels><?xml version="1.0" encoding="UTF-8" standalone="yes"?>
<Relationships xmlns="http://schemas.openxmlformats.org/package/2006/relationships"><Relationship Id="rId2" Type="http://schemas.microsoft.com/office/2011/relationships/chartColorStyle" Target="colors31.xml"/><Relationship Id="rId1" Type="http://schemas.microsoft.com/office/2011/relationships/chartStyle" Target="style31.xml"/></Relationships>
</file>

<file path=xl/charts/_rels/chart26.xml.rels><?xml version="1.0" encoding="UTF-8" standalone="yes"?>
<Relationships xmlns="http://schemas.openxmlformats.org/package/2006/relationships"><Relationship Id="rId2" Type="http://schemas.microsoft.com/office/2011/relationships/chartColorStyle" Target="colors32.xml"/><Relationship Id="rId1" Type="http://schemas.microsoft.com/office/2011/relationships/chartStyle" Target="style32.xml"/></Relationships>
</file>

<file path=xl/charts/_rels/chart27.xml.rels><?xml version="1.0" encoding="UTF-8" standalone="yes"?>
<Relationships xmlns="http://schemas.openxmlformats.org/package/2006/relationships"><Relationship Id="rId2" Type="http://schemas.microsoft.com/office/2011/relationships/chartColorStyle" Target="colors33.xml"/><Relationship Id="rId1" Type="http://schemas.microsoft.com/office/2011/relationships/chartStyle" Target="style33.xml"/></Relationships>
</file>

<file path=xl/charts/_rels/chart28.xml.rels><?xml version="1.0" encoding="UTF-8" standalone="yes"?>
<Relationships xmlns="http://schemas.openxmlformats.org/package/2006/relationships"><Relationship Id="rId2" Type="http://schemas.microsoft.com/office/2011/relationships/chartColorStyle" Target="colors34.xml"/><Relationship Id="rId1" Type="http://schemas.microsoft.com/office/2011/relationships/chartStyle" Target="style34.xml"/></Relationships>
</file>

<file path=xl/charts/_rels/chart29.xml.rels><?xml version="1.0" encoding="UTF-8" standalone="yes"?>
<Relationships xmlns="http://schemas.openxmlformats.org/package/2006/relationships"><Relationship Id="rId2" Type="http://schemas.microsoft.com/office/2011/relationships/chartColorStyle" Target="colors35.xml"/><Relationship Id="rId1" Type="http://schemas.microsoft.com/office/2011/relationships/chartStyle" Target="style35.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0.xml.rels><?xml version="1.0" encoding="UTF-8" standalone="yes"?>
<Relationships xmlns="http://schemas.openxmlformats.org/package/2006/relationships"><Relationship Id="rId2" Type="http://schemas.microsoft.com/office/2011/relationships/chartColorStyle" Target="colors36.xml"/><Relationship Id="rId1" Type="http://schemas.microsoft.com/office/2011/relationships/chartStyle" Target="style36.xml"/></Relationships>
</file>

<file path=xl/charts/_rels/chart31.xml.rels><?xml version="1.0" encoding="UTF-8" standalone="yes"?>
<Relationships xmlns="http://schemas.openxmlformats.org/package/2006/relationships"><Relationship Id="rId2" Type="http://schemas.microsoft.com/office/2011/relationships/chartColorStyle" Target="colors37.xml"/><Relationship Id="rId1" Type="http://schemas.microsoft.com/office/2011/relationships/chartStyle" Target="style37.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7.xml.rels><?xml version="1.0" encoding="UTF-8" standalone="yes"?>
<Relationships xmlns="http://schemas.openxmlformats.org/package/2006/relationships"><Relationship Id="rId2" Type="http://schemas.microsoft.com/office/2011/relationships/chartColorStyle" Target="colors13.xml"/><Relationship Id="rId1" Type="http://schemas.microsoft.com/office/2011/relationships/chartStyle" Target="style13.xml"/></Relationships>
</file>

<file path=xl/charts/_rels/chart8.xml.rels><?xml version="1.0" encoding="UTF-8" standalone="yes"?>
<Relationships xmlns="http://schemas.openxmlformats.org/package/2006/relationships"><Relationship Id="rId2" Type="http://schemas.microsoft.com/office/2011/relationships/chartColorStyle" Target="colors14.xml"/><Relationship Id="rId1" Type="http://schemas.microsoft.com/office/2011/relationships/chartStyle" Target="style14.xml"/></Relationships>
</file>

<file path=xl/charts/_rels/chart9.xml.rels><?xml version="1.0" encoding="UTF-8" standalone="yes"?>
<Relationships xmlns="http://schemas.openxmlformats.org/package/2006/relationships"><Relationship Id="rId2" Type="http://schemas.microsoft.com/office/2011/relationships/chartColorStyle" Target="colors15.xml"/><Relationship Id="rId1" Type="http://schemas.microsoft.com/office/2011/relationships/chartStyle" Target="style15.xml"/></Relationships>
</file>

<file path=xl/charts/_rels/chartEx1.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3.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4.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Ex5.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Ex6.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it-IT"/>
              <a:t>US GDP by Industry 2023</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barChart>
        <c:barDir val="col"/>
        <c:grouping val="clustered"/>
        <c:varyColors val="0"/>
        <c:ser>
          <c:idx val="0"/>
          <c:order val="0"/>
          <c:tx>
            <c:strRef>
              <c:f>GDP!$P$4:$P$5</c:f>
              <c:strCache>
                <c:ptCount val="2"/>
                <c:pt idx="0">
                  <c:v>Annualized Nominal GDP</c:v>
                </c:pt>
                <c:pt idx="1">
                  <c:v>(as of Q1 2023)</c:v>
                </c:pt>
              </c:strCache>
            </c:strRef>
          </c:tx>
          <c:spPr>
            <a:solidFill>
              <a:schemeClr val="accent1"/>
            </a:solidFill>
            <a:ln>
              <a:noFill/>
            </a:ln>
            <a:effectLst/>
          </c:spPr>
          <c:invertIfNegative val="0"/>
          <c:dLbls>
            <c:delete val="1"/>
          </c:dLbls>
          <c:cat>
            <c:strRef>
              <c:f>GDP!$O$6:$O$18</c:f>
              <c:strCache>
                <c:ptCount val="13"/>
                <c:pt idx="0">
                  <c:v>Professional and business services</c:v>
                </c:pt>
                <c:pt idx="1">
                  <c:v>Real estate, rental, and leasing</c:v>
                </c:pt>
                <c:pt idx="2">
                  <c:v>Manufacturing</c:v>
                </c:pt>
                <c:pt idx="3">
                  <c:v>Educational services, health care, and social assistance</c:v>
                </c:pt>
                <c:pt idx="4">
                  <c:v>Finance and insurance</c:v>
                </c:pt>
                <c:pt idx="5">
                  <c:v>Wholesale trade</c:v>
                </c:pt>
                <c:pt idx="6">
                  <c:v>Retail trade</c:v>
                </c:pt>
                <c:pt idx="7">
                  <c:v>Information</c:v>
                </c:pt>
                <c:pt idx="8">
                  <c:v>Arts, entertainment, recreation, accommodation, and food services</c:v>
                </c:pt>
                <c:pt idx="9">
                  <c:v>Construction</c:v>
                </c:pt>
                <c:pt idx="10">
                  <c:v>Other private industries</c:v>
                </c:pt>
                <c:pt idx="11">
                  <c:v>State and Local</c:v>
                </c:pt>
                <c:pt idx="12">
                  <c:v>Federal</c:v>
                </c:pt>
              </c:strCache>
            </c:strRef>
          </c:cat>
          <c:val>
            <c:numRef>
              <c:f>GDP!$P$6:$P$18</c:f>
              <c:numCache>
                <c:formatCode>General</c:formatCode>
                <c:ptCount val="13"/>
                <c:pt idx="0">
                  <c:v>3.5</c:v>
                </c:pt>
                <c:pt idx="1">
                  <c:v>3.3</c:v>
                </c:pt>
                <c:pt idx="2">
                  <c:v>2.9</c:v>
                </c:pt>
                <c:pt idx="3">
                  <c:v>2.2999999999999998</c:v>
                </c:pt>
                <c:pt idx="4">
                  <c:v>2</c:v>
                </c:pt>
                <c:pt idx="5">
                  <c:v>1.7</c:v>
                </c:pt>
                <c:pt idx="6">
                  <c:v>1.5</c:v>
                </c:pt>
                <c:pt idx="7">
                  <c:v>1.5</c:v>
                </c:pt>
                <c:pt idx="8">
                  <c:v>1.2</c:v>
                </c:pt>
                <c:pt idx="9">
                  <c:v>1.1000000000000001</c:v>
                </c:pt>
                <c:pt idx="10">
                  <c:v>2.6</c:v>
                </c:pt>
                <c:pt idx="11">
                  <c:v>2.1</c:v>
                </c:pt>
                <c:pt idx="12">
                  <c:v>0.9</c:v>
                </c:pt>
              </c:numCache>
            </c:numRef>
          </c:val>
          <c:extLst>
            <c:ext xmlns:c16="http://schemas.microsoft.com/office/drawing/2014/chart" uri="{C3380CC4-5D6E-409C-BE32-E72D297353CC}">
              <c16:uniqueId val="{00000000-48CD-4DD2-AE36-7E5C3B8D22D6}"/>
            </c:ext>
          </c:extLst>
        </c:ser>
        <c:dLbls>
          <c:showLegendKey val="0"/>
          <c:showVal val="1"/>
          <c:showCatName val="0"/>
          <c:showSerName val="0"/>
          <c:showPercent val="0"/>
          <c:showBubbleSize val="0"/>
        </c:dLbls>
        <c:gapWidth val="247"/>
        <c:axId val="646533984"/>
        <c:axId val="646539264"/>
      </c:barChart>
      <c:lineChart>
        <c:grouping val="standard"/>
        <c:varyColors val="0"/>
        <c:ser>
          <c:idx val="1"/>
          <c:order val="1"/>
          <c:tx>
            <c:strRef>
              <c:f>GDP!$Q$4:$Q$5</c:f>
              <c:strCache>
                <c:ptCount val="2"/>
                <c:pt idx="0">
                  <c:v>% of U.S. GDP</c:v>
                </c:pt>
              </c:strCache>
            </c:strRef>
          </c:tx>
          <c:spPr>
            <a:ln w="22225" cap="rnd">
              <a:solidFill>
                <a:schemeClr val="accent2"/>
              </a:solidFill>
              <a:round/>
            </a:ln>
            <a:effectLst/>
          </c:spPr>
          <c:marker>
            <c:symbol val="circle"/>
            <c:size val="6"/>
            <c:spPr>
              <a:solidFill>
                <a:schemeClr val="lt1"/>
              </a:solidFill>
              <a:ln w="15875">
                <a:solidFill>
                  <a:schemeClr val="accent2"/>
                </a:solidFill>
                <a:round/>
              </a:ln>
              <a:effectLst/>
            </c:spPr>
          </c:marker>
          <c:dLbls>
            <c:dLbl>
              <c:idx val="0"/>
              <c:layout>
                <c:manualLayout>
                  <c:x val="-3.3333333333333333E-2"/>
                  <c:y val="-2.6109660574412531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48CD-4DD2-AE36-7E5C3B8D22D6}"/>
                </c:ext>
              </c:extLst>
            </c:dLbl>
            <c:dLbl>
              <c:idx val="1"/>
              <c:layout>
                <c:manualLayout>
                  <c:x val="-1.6666666666666666E-2"/>
                  <c:y val="-4.3516100957354219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48CD-4DD2-AE36-7E5C3B8D22D6}"/>
                </c:ext>
              </c:extLst>
            </c:dLbl>
            <c:dLbl>
              <c:idx val="2"/>
              <c:layout>
                <c:manualLayout>
                  <c:x val="-3.0952380952380953E-2"/>
                  <c:y val="-4.786771105308964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48CD-4DD2-AE36-7E5C3B8D22D6}"/>
                </c:ext>
              </c:extLst>
            </c:dLbl>
            <c:dLbl>
              <c:idx val="3"/>
              <c:layout>
                <c:manualLayout>
                  <c:x val="-1.4285714285714329E-2"/>
                  <c:y val="-3.9164490861618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48CD-4DD2-AE36-7E5C3B8D22D6}"/>
                </c:ext>
              </c:extLst>
            </c:dLbl>
            <c:dLbl>
              <c:idx val="4"/>
              <c:layout>
                <c:manualLayout>
                  <c:x val="-2.1428571428571429E-2"/>
                  <c:y val="-5.6570931244560488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48CD-4DD2-AE36-7E5C3B8D22D6}"/>
                </c:ext>
              </c:extLst>
            </c:dLbl>
            <c:dLbl>
              <c:idx val="5"/>
              <c:layout>
                <c:manualLayout>
                  <c:x val="-2.8571428571428571E-2"/>
                  <c:y val="-6.962576153176679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48CD-4DD2-AE36-7E5C3B8D22D6}"/>
                </c:ext>
              </c:extLst>
            </c:dLbl>
            <c:dLbl>
              <c:idx val="6"/>
              <c:layout>
                <c:manualLayout>
                  <c:x val="-3.8095238095238099E-2"/>
                  <c:y val="-7.3977371627502217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48CD-4DD2-AE36-7E5C3B8D22D6}"/>
                </c:ext>
              </c:extLst>
            </c:dLbl>
            <c:dLbl>
              <c:idx val="7"/>
              <c:layout>
                <c:manualLayout>
                  <c:x val="-2.8571428571428484E-2"/>
                  <c:y val="-6.9625761531766792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8CD-4DD2-AE36-7E5C3B8D22D6}"/>
                </c:ext>
              </c:extLst>
            </c:dLbl>
            <c:dLbl>
              <c:idx val="8"/>
              <c:layout>
                <c:manualLayout>
                  <c:x val="-2.8571428571428571E-2"/>
                  <c:y val="-4.7867711053089644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8CD-4DD2-AE36-7E5C3B8D22D6}"/>
                </c:ext>
              </c:extLst>
            </c:dLbl>
            <c:dLbl>
              <c:idx val="9"/>
              <c:layout>
                <c:manualLayout>
                  <c:x val="-3.5714285714285712E-2"/>
                  <c:y val="-5.6570931244560446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8CD-4DD2-AE36-7E5C3B8D22D6}"/>
                </c:ext>
              </c:extLst>
            </c:dLbl>
            <c:dLbl>
              <c:idx val="10"/>
              <c:layout>
                <c:manualLayout>
                  <c:x val="-5.2380952380952382E-2"/>
                  <c:y val="-7.397737162750217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2-48CD-4DD2-AE36-7E5C3B8D22D6}"/>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it-IT"/>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GDP!$O$6:$O$18</c:f>
              <c:strCache>
                <c:ptCount val="13"/>
                <c:pt idx="0">
                  <c:v>Professional and business services</c:v>
                </c:pt>
                <c:pt idx="1">
                  <c:v>Real estate, rental, and leasing</c:v>
                </c:pt>
                <c:pt idx="2">
                  <c:v>Manufacturing</c:v>
                </c:pt>
                <c:pt idx="3">
                  <c:v>Educational services, health care, and social assistance</c:v>
                </c:pt>
                <c:pt idx="4">
                  <c:v>Finance and insurance</c:v>
                </c:pt>
                <c:pt idx="5">
                  <c:v>Wholesale trade</c:v>
                </c:pt>
                <c:pt idx="6">
                  <c:v>Retail trade</c:v>
                </c:pt>
                <c:pt idx="7">
                  <c:v>Information</c:v>
                </c:pt>
                <c:pt idx="8">
                  <c:v>Arts, entertainment, recreation, accommodation, and food services</c:v>
                </c:pt>
                <c:pt idx="9">
                  <c:v>Construction</c:v>
                </c:pt>
                <c:pt idx="10">
                  <c:v>Other private industries</c:v>
                </c:pt>
                <c:pt idx="11">
                  <c:v>State and Local</c:v>
                </c:pt>
                <c:pt idx="12">
                  <c:v>Federal</c:v>
                </c:pt>
              </c:strCache>
            </c:strRef>
          </c:cat>
          <c:val>
            <c:numRef>
              <c:f>GDP!$Q$6:$Q$18</c:f>
              <c:numCache>
                <c:formatCode>0%</c:formatCode>
                <c:ptCount val="13"/>
                <c:pt idx="0">
                  <c:v>0.13</c:v>
                </c:pt>
                <c:pt idx="1">
                  <c:v>0.12</c:v>
                </c:pt>
                <c:pt idx="2">
                  <c:v>0.11</c:v>
                </c:pt>
                <c:pt idx="3">
                  <c:v>0.09</c:v>
                </c:pt>
                <c:pt idx="4">
                  <c:v>0.08</c:v>
                </c:pt>
                <c:pt idx="5">
                  <c:v>0.06</c:v>
                </c:pt>
                <c:pt idx="6">
                  <c:v>0.06</c:v>
                </c:pt>
                <c:pt idx="7">
                  <c:v>0.06</c:v>
                </c:pt>
                <c:pt idx="8">
                  <c:v>0.04</c:v>
                </c:pt>
                <c:pt idx="9">
                  <c:v>0.04</c:v>
                </c:pt>
                <c:pt idx="10">
                  <c:v>0.1</c:v>
                </c:pt>
                <c:pt idx="11">
                  <c:v>0.08</c:v>
                </c:pt>
                <c:pt idx="12">
                  <c:v>0.04</c:v>
                </c:pt>
              </c:numCache>
            </c:numRef>
          </c:val>
          <c:smooth val="0"/>
          <c:extLst>
            <c:ext xmlns:c16="http://schemas.microsoft.com/office/drawing/2014/chart" uri="{C3380CC4-5D6E-409C-BE32-E72D297353CC}">
              <c16:uniqueId val="{00000001-48CD-4DD2-AE36-7E5C3B8D22D6}"/>
            </c:ext>
          </c:extLst>
        </c:ser>
        <c:dLbls>
          <c:showLegendKey val="0"/>
          <c:showVal val="1"/>
          <c:showCatName val="0"/>
          <c:showSerName val="0"/>
          <c:showPercent val="0"/>
          <c:showBubbleSize val="0"/>
        </c:dLbls>
        <c:marker val="1"/>
        <c:smooth val="0"/>
        <c:axId val="646534464"/>
        <c:axId val="646538304"/>
      </c:lineChart>
      <c:catAx>
        <c:axId val="646533984"/>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it-IT"/>
          </a:p>
        </c:txPr>
        <c:crossAx val="646539264"/>
        <c:crosses val="autoZero"/>
        <c:auto val="1"/>
        <c:lblAlgn val="ctr"/>
        <c:lblOffset val="100"/>
        <c:noMultiLvlLbl val="0"/>
      </c:catAx>
      <c:valAx>
        <c:axId val="646539264"/>
        <c:scaling>
          <c:orientation val="minMax"/>
        </c:scaling>
        <c:delete val="0"/>
        <c:axPos val="l"/>
        <c:majorGridlines>
          <c:spPr>
            <a:ln w="9525" cap="flat" cmpd="sng" algn="ctr">
              <a:solidFill>
                <a:schemeClr val="dk1">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it-IT"/>
                  <a:t>GDP in Trillions $</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it-IT"/>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646533984"/>
        <c:crosses val="autoZero"/>
        <c:crossBetween val="between"/>
      </c:valAx>
      <c:valAx>
        <c:axId val="646538304"/>
        <c:scaling>
          <c:orientation val="minMax"/>
        </c:scaling>
        <c:delete val="0"/>
        <c:axPos val="r"/>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646534464"/>
        <c:crosses val="max"/>
        <c:crossBetween val="between"/>
      </c:valAx>
      <c:catAx>
        <c:axId val="646534464"/>
        <c:scaling>
          <c:orientation val="minMax"/>
        </c:scaling>
        <c:delete val="1"/>
        <c:axPos val="b"/>
        <c:numFmt formatCode="General" sourceLinked="1"/>
        <c:majorTickMark val="out"/>
        <c:minorTickMark val="none"/>
        <c:tickLblPos val="nextTo"/>
        <c:crossAx val="646538304"/>
        <c:auto val="1"/>
        <c:lblAlgn val="ctr"/>
        <c:lblOffset val="100"/>
        <c:noMultiLvlLbl val="0"/>
      </c:cat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it-IT"/>
              <a:t>MSFT Price vs FCF per share</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barChart>
        <c:barDir val="col"/>
        <c:grouping val="clustered"/>
        <c:varyColors val="0"/>
        <c:ser>
          <c:idx val="1"/>
          <c:order val="1"/>
          <c:tx>
            <c:strRef>
              <c:f>'MSFT cash flowQ'!$E$17</c:f>
              <c:strCache>
                <c:ptCount val="1"/>
                <c:pt idx="0">
                  <c:v>FCF per share</c:v>
                </c:pt>
              </c:strCache>
            </c:strRef>
          </c:tx>
          <c:spPr>
            <a:solidFill>
              <a:schemeClr val="accent2"/>
            </a:solidFill>
            <a:ln>
              <a:noFill/>
            </a:ln>
            <a:effectLst/>
          </c:spPr>
          <c:invertIfNegative val="0"/>
          <c:cat>
            <c:numRef>
              <c:f>'MSFT cash flowQ'!$C$18:$C$110</c:f>
              <c:numCache>
                <c:formatCode>mmm\-yy</c:formatCode>
                <c:ptCount val="93"/>
                <c:pt idx="0">
                  <c:v>42736</c:v>
                </c:pt>
                <c:pt idx="1">
                  <c:v>42767</c:v>
                </c:pt>
                <c:pt idx="2">
                  <c:v>42795</c:v>
                </c:pt>
                <c:pt idx="3">
                  <c:v>42826</c:v>
                </c:pt>
                <c:pt idx="4">
                  <c:v>42856</c:v>
                </c:pt>
                <c:pt idx="5">
                  <c:v>42887</c:v>
                </c:pt>
                <c:pt idx="6">
                  <c:v>42917</c:v>
                </c:pt>
                <c:pt idx="7">
                  <c:v>42948</c:v>
                </c:pt>
                <c:pt idx="8">
                  <c:v>42979</c:v>
                </c:pt>
                <c:pt idx="9">
                  <c:v>43009</c:v>
                </c:pt>
                <c:pt idx="10">
                  <c:v>43040</c:v>
                </c:pt>
                <c:pt idx="11">
                  <c:v>43070</c:v>
                </c:pt>
                <c:pt idx="12">
                  <c:v>43101</c:v>
                </c:pt>
                <c:pt idx="13">
                  <c:v>43132</c:v>
                </c:pt>
                <c:pt idx="14">
                  <c:v>43160</c:v>
                </c:pt>
                <c:pt idx="15">
                  <c:v>43191</c:v>
                </c:pt>
                <c:pt idx="16">
                  <c:v>43221</c:v>
                </c:pt>
                <c:pt idx="17">
                  <c:v>43252</c:v>
                </c:pt>
                <c:pt idx="18">
                  <c:v>43282</c:v>
                </c:pt>
                <c:pt idx="19">
                  <c:v>43313</c:v>
                </c:pt>
                <c:pt idx="20">
                  <c:v>43344</c:v>
                </c:pt>
                <c:pt idx="21">
                  <c:v>43374</c:v>
                </c:pt>
                <c:pt idx="22">
                  <c:v>43405</c:v>
                </c:pt>
                <c:pt idx="23">
                  <c:v>43435</c:v>
                </c:pt>
                <c:pt idx="24">
                  <c:v>43466</c:v>
                </c:pt>
                <c:pt idx="25">
                  <c:v>43497</c:v>
                </c:pt>
                <c:pt idx="26">
                  <c:v>43525</c:v>
                </c:pt>
                <c:pt idx="27">
                  <c:v>43556</c:v>
                </c:pt>
                <c:pt idx="28">
                  <c:v>43586</c:v>
                </c:pt>
                <c:pt idx="29">
                  <c:v>43617</c:v>
                </c:pt>
                <c:pt idx="30">
                  <c:v>43647</c:v>
                </c:pt>
                <c:pt idx="31">
                  <c:v>43678</c:v>
                </c:pt>
                <c:pt idx="32">
                  <c:v>43709</c:v>
                </c:pt>
                <c:pt idx="33">
                  <c:v>43739</c:v>
                </c:pt>
                <c:pt idx="34">
                  <c:v>43770</c:v>
                </c:pt>
                <c:pt idx="35">
                  <c:v>43800</c:v>
                </c:pt>
                <c:pt idx="36">
                  <c:v>43831</c:v>
                </c:pt>
                <c:pt idx="37">
                  <c:v>43862</c:v>
                </c:pt>
                <c:pt idx="38">
                  <c:v>43891</c:v>
                </c:pt>
                <c:pt idx="39">
                  <c:v>43922</c:v>
                </c:pt>
                <c:pt idx="40">
                  <c:v>43952</c:v>
                </c:pt>
                <c:pt idx="41">
                  <c:v>43983</c:v>
                </c:pt>
                <c:pt idx="42">
                  <c:v>44013</c:v>
                </c:pt>
                <c:pt idx="43">
                  <c:v>44044</c:v>
                </c:pt>
                <c:pt idx="44">
                  <c:v>44075</c:v>
                </c:pt>
                <c:pt idx="45">
                  <c:v>44105</c:v>
                </c:pt>
                <c:pt idx="46">
                  <c:v>44136</c:v>
                </c:pt>
                <c:pt idx="47">
                  <c:v>44166</c:v>
                </c:pt>
                <c:pt idx="48">
                  <c:v>44197</c:v>
                </c:pt>
                <c:pt idx="49">
                  <c:v>44228</c:v>
                </c:pt>
                <c:pt idx="50">
                  <c:v>44256</c:v>
                </c:pt>
                <c:pt idx="51">
                  <c:v>44287</c:v>
                </c:pt>
                <c:pt idx="52">
                  <c:v>44317</c:v>
                </c:pt>
                <c:pt idx="53">
                  <c:v>44348</c:v>
                </c:pt>
                <c:pt idx="54">
                  <c:v>44378</c:v>
                </c:pt>
                <c:pt idx="55">
                  <c:v>44409</c:v>
                </c:pt>
                <c:pt idx="56">
                  <c:v>44440</c:v>
                </c:pt>
                <c:pt idx="57">
                  <c:v>44470</c:v>
                </c:pt>
                <c:pt idx="58">
                  <c:v>44501</c:v>
                </c:pt>
                <c:pt idx="59">
                  <c:v>44531</c:v>
                </c:pt>
                <c:pt idx="60">
                  <c:v>44562</c:v>
                </c:pt>
                <c:pt idx="61">
                  <c:v>44593</c:v>
                </c:pt>
                <c:pt idx="62">
                  <c:v>44621</c:v>
                </c:pt>
                <c:pt idx="63">
                  <c:v>44652</c:v>
                </c:pt>
                <c:pt idx="64">
                  <c:v>44682</c:v>
                </c:pt>
                <c:pt idx="65">
                  <c:v>44713</c:v>
                </c:pt>
                <c:pt idx="66">
                  <c:v>44743</c:v>
                </c:pt>
                <c:pt idx="67">
                  <c:v>44774</c:v>
                </c:pt>
                <c:pt idx="68">
                  <c:v>44805</c:v>
                </c:pt>
                <c:pt idx="69">
                  <c:v>44835</c:v>
                </c:pt>
                <c:pt idx="70">
                  <c:v>44866</c:v>
                </c:pt>
                <c:pt idx="71">
                  <c:v>44896</c:v>
                </c:pt>
                <c:pt idx="72">
                  <c:v>44927</c:v>
                </c:pt>
                <c:pt idx="73">
                  <c:v>44958</c:v>
                </c:pt>
                <c:pt idx="74">
                  <c:v>44986</c:v>
                </c:pt>
                <c:pt idx="75">
                  <c:v>45017</c:v>
                </c:pt>
                <c:pt idx="76">
                  <c:v>45047</c:v>
                </c:pt>
                <c:pt idx="77">
                  <c:v>45078</c:v>
                </c:pt>
                <c:pt idx="78">
                  <c:v>45108</c:v>
                </c:pt>
                <c:pt idx="79">
                  <c:v>45139</c:v>
                </c:pt>
                <c:pt idx="80">
                  <c:v>45170</c:v>
                </c:pt>
                <c:pt idx="81">
                  <c:v>45200</c:v>
                </c:pt>
                <c:pt idx="82">
                  <c:v>45231</c:v>
                </c:pt>
                <c:pt idx="83">
                  <c:v>45261</c:v>
                </c:pt>
                <c:pt idx="84">
                  <c:v>45292</c:v>
                </c:pt>
                <c:pt idx="85">
                  <c:v>45323</c:v>
                </c:pt>
                <c:pt idx="86">
                  <c:v>45352</c:v>
                </c:pt>
                <c:pt idx="87">
                  <c:v>45383</c:v>
                </c:pt>
                <c:pt idx="88">
                  <c:v>45413</c:v>
                </c:pt>
                <c:pt idx="89">
                  <c:v>45444</c:v>
                </c:pt>
                <c:pt idx="90">
                  <c:v>45474</c:v>
                </c:pt>
                <c:pt idx="91">
                  <c:v>45505</c:v>
                </c:pt>
                <c:pt idx="92">
                  <c:v>45536</c:v>
                </c:pt>
              </c:numCache>
            </c:numRef>
          </c:cat>
          <c:val>
            <c:numRef>
              <c:f>'MSFT cash flowQ'!$E$18:$E$110</c:f>
              <c:numCache>
                <c:formatCode>General</c:formatCode>
                <c:ptCount val="93"/>
                <c:pt idx="0">
                  <c:v>1.1474465634199411</c:v>
                </c:pt>
                <c:pt idx="1">
                  <c:v>1.1474465634199411</c:v>
                </c:pt>
                <c:pt idx="2">
                  <c:v>1.1474465634199411</c:v>
                </c:pt>
                <c:pt idx="3">
                  <c:v>1.1136363636363635</c:v>
                </c:pt>
                <c:pt idx="4">
                  <c:v>1.1136363636363635</c:v>
                </c:pt>
                <c:pt idx="5">
                  <c:v>1.1136363636363635</c:v>
                </c:pt>
                <c:pt idx="6">
                  <c:v>1.3217079112706758</c:v>
                </c:pt>
                <c:pt idx="7">
                  <c:v>1.3217079112706758</c:v>
                </c:pt>
                <c:pt idx="8">
                  <c:v>1.3217079112706758</c:v>
                </c:pt>
                <c:pt idx="9">
                  <c:v>0.64085603112840472</c:v>
                </c:pt>
                <c:pt idx="10">
                  <c:v>0.64085603112840472</c:v>
                </c:pt>
                <c:pt idx="11">
                  <c:v>0.64085603112840472</c:v>
                </c:pt>
                <c:pt idx="12">
                  <c:v>1.182576340774955</c:v>
                </c:pt>
                <c:pt idx="13">
                  <c:v>1.182576340774955</c:v>
                </c:pt>
                <c:pt idx="14">
                  <c:v>1.182576340774955</c:v>
                </c:pt>
                <c:pt idx="15">
                  <c:v>0.95432383885039773</c:v>
                </c:pt>
                <c:pt idx="16">
                  <c:v>0.95432383885039773</c:v>
                </c:pt>
                <c:pt idx="17">
                  <c:v>0.95432383885039773</c:v>
                </c:pt>
                <c:pt idx="18">
                  <c:v>1.2947463301570949</c:v>
                </c:pt>
                <c:pt idx="19">
                  <c:v>1.2947463301570949</c:v>
                </c:pt>
                <c:pt idx="20">
                  <c:v>1.2947463301570949</c:v>
                </c:pt>
                <c:pt idx="21">
                  <c:v>0.81552523171987645</c:v>
                </c:pt>
                <c:pt idx="22">
                  <c:v>0.81552523171987645</c:v>
                </c:pt>
                <c:pt idx="23">
                  <c:v>0.81552523171987645</c:v>
                </c:pt>
                <c:pt idx="24">
                  <c:v>1.4146435950413223</c:v>
                </c:pt>
                <c:pt idx="25">
                  <c:v>1.4146435950413223</c:v>
                </c:pt>
                <c:pt idx="26">
                  <c:v>1.4146435950413223</c:v>
                </c:pt>
                <c:pt idx="27">
                  <c:v>1.5551399458274215</c:v>
                </c:pt>
                <c:pt idx="28">
                  <c:v>1.5551399458274215</c:v>
                </c:pt>
                <c:pt idx="29">
                  <c:v>1.5551399458274215</c:v>
                </c:pt>
                <c:pt idx="30">
                  <c:v>1.3531776913099871</c:v>
                </c:pt>
                <c:pt idx="31">
                  <c:v>1.3531776913099871</c:v>
                </c:pt>
                <c:pt idx="32">
                  <c:v>1.3531776913099871</c:v>
                </c:pt>
                <c:pt idx="33">
                  <c:v>0.92770771031075283</c:v>
                </c:pt>
                <c:pt idx="34">
                  <c:v>0.92770771031075283</c:v>
                </c:pt>
                <c:pt idx="35">
                  <c:v>0.92770771031075283</c:v>
                </c:pt>
                <c:pt idx="36">
                  <c:v>1.7898371335504886</c:v>
                </c:pt>
                <c:pt idx="37">
                  <c:v>1.7898371335504886</c:v>
                </c:pt>
                <c:pt idx="38">
                  <c:v>1.7898371335504886</c:v>
                </c:pt>
                <c:pt idx="39">
                  <c:v>1.8129636860601328</c:v>
                </c:pt>
                <c:pt idx="40">
                  <c:v>1.8129636860601328</c:v>
                </c:pt>
                <c:pt idx="41">
                  <c:v>1.8129636860601328</c:v>
                </c:pt>
                <c:pt idx="42">
                  <c:v>1.8892235170878617</c:v>
                </c:pt>
                <c:pt idx="43">
                  <c:v>1.8892235170878617</c:v>
                </c:pt>
                <c:pt idx="44">
                  <c:v>1.8892235170878617</c:v>
                </c:pt>
                <c:pt idx="45">
                  <c:v>0.9751838235294118</c:v>
                </c:pt>
                <c:pt idx="46">
                  <c:v>0.9751838235294118</c:v>
                </c:pt>
                <c:pt idx="47">
                  <c:v>0.9751838235294118</c:v>
                </c:pt>
                <c:pt idx="48">
                  <c:v>2.2495721995524551</c:v>
                </c:pt>
                <c:pt idx="49">
                  <c:v>2.2495721995524551</c:v>
                </c:pt>
                <c:pt idx="50">
                  <c:v>2.2495721995524551</c:v>
                </c:pt>
                <c:pt idx="51">
                  <c:v>2.1369610935856991</c:v>
                </c:pt>
                <c:pt idx="52">
                  <c:v>2.1369610935856991</c:v>
                </c:pt>
                <c:pt idx="53">
                  <c:v>2.1369610935856991</c:v>
                </c:pt>
                <c:pt idx="54">
                  <c:v>2.4752213558874057</c:v>
                </c:pt>
                <c:pt idx="55">
                  <c:v>2.4752213558874057</c:v>
                </c:pt>
                <c:pt idx="56">
                  <c:v>2.4752213558874057</c:v>
                </c:pt>
                <c:pt idx="57">
                  <c:v>1.2097948378557246</c:v>
                </c:pt>
                <c:pt idx="58">
                  <c:v>1.2097948378557246</c:v>
                </c:pt>
                <c:pt idx="59">
                  <c:v>1.2097948378557246</c:v>
                </c:pt>
                <c:pt idx="60">
                  <c:v>2.6607379877886914</c:v>
                </c:pt>
                <c:pt idx="61">
                  <c:v>2.6607379877886914</c:v>
                </c:pt>
                <c:pt idx="62">
                  <c:v>2.6607379877886914</c:v>
                </c:pt>
                <c:pt idx="63">
                  <c:v>2.3551724137931034</c:v>
                </c:pt>
                <c:pt idx="64">
                  <c:v>2.3551724137931034</c:v>
                </c:pt>
                <c:pt idx="65">
                  <c:v>2.3551724137931034</c:v>
                </c:pt>
                <c:pt idx="66">
                  <c:v>2.2598530394121576</c:v>
                </c:pt>
                <c:pt idx="67">
                  <c:v>2.2598530394121576</c:v>
                </c:pt>
                <c:pt idx="68">
                  <c:v>2.2598530394121576</c:v>
                </c:pt>
                <c:pt idx="69">
                  <c:v>0.61099959855479724</c:v>
                </c:pt>
                <c:pt idx="70">
                  <c:v>0.61099959855479724</c:v>
                </c:pt>
                <c:pt idx="71">
                  <c:v>0.61099959855479724</c:v>
                </c:pt>
                <c:pt idx="72">
                  <c:v>2.3893354769560555</c:v>
                </c:pt>
                <c:pt idx="73">
                  <c:v>2.3893354769560555</c:v>
                </c:pt>
                <c:pt idx="74">
                  <c:v>2.3893354769560555</c:v>
                </c:pt>
                <c:pt idx="75">
                  <c:v>2.6535064239828694</c:v>
                </c:pt>
                <c:pt idx="76">
                  <c:v>2.6535064239828694</c:v>
                </c:pt>
                <c:pt idx="77">
                  <c:v>2.6535064239828694</c:v>
                </c:pt>
                <c:pt idx="78">
                  <c:v>2.7694987938890376</c:v>
                </c:pt>
                <c:pt idx="79">
                  <c:v>2.7694987938890376</c:v>
                </c:pt>
                <c:pt idx="80">
                  <c:v>2.7694987938890376</c:v>
                </c:pt>
                <c:pt idx="81">
                  <c:v>1.2209426888055703</c:v>
                </c:pt>
                <c:pt idx="82">
                  <c:v>1.2209426888055703</c:v>
                </c:pt>
                <c:pt idx="83">
                  <c:v>1.2209426888055703</c:v>
                </c:pt>
                <c:pt idx="84">
                  <c:v>2.8058083511777303</c:v>
                </c:pt>
                <c:pt idx="85">
                  <c:v>2.8058083511777303</c:v>
                </c:pt>
                <c:pt idx="86">
                  <c:v>2.8058083511777303</c:v>
                </c:pt>
                <c:pt idx="87">
                  <c:v>3.1225063596197615</c:v>
                </c:pt>
                <c:pt idx="88">
                  <c:v>3.1225063596197615</c:v>
                </c:pt>
                <c:pt idx="89">
                  <c:v>3.1225063596197615</c:v>
                </c:pt>
              </c:numCache>
            </c:numRef>
          </c:val>
          <c:extLst>
            <c:ext xmlns:c16="http://schemas.microsoft.com/office/drawing/2014/chart" uri="{C3380CC4-5D6E-409C-BE32-E72D297353CC}">
              <c16:uniqueId val="{00000001-7E70-4B8C-BC45-50037CAAEBE7}"/>
            </c:ext>
          </c:extLst>
        </c:ser>
        <c:dLbls>
          <c:showLegendKey val="0"/>
          <c:showVal val="0"/>
          <c:showCatName val="0"/>
          <c:showSerName val="0"/>
          <c:showPercent val="0"/>
          <c:showBubbleSize val="0"/>
        </c:dLbls>
        <c:gapWidth val="150"/>
        <c:axId val="1741357439"/>
        <c:axId val="1741356479"/>
      </c:barChart>
      <c:lineChart>
        <c:grouping val="standard"/>
        <c:varyColors val="0"/>
        <c:ser>
          <c:idx val="0"/>
          <c:order val="0"/>
          <c:tx>
            <c:strRef>
              <c:f>'MSFT cash flowQ'!$D$17</c:f>
              <c:strCache>
                <c:ptCount val="1"/>
                <c:pt idx="0">
                  <c:v>Adj Close</c:v>
                </c:pt>
              </c:strCache>
            </c:strRef>
          </c:tx>
          <c:spPr>
            <a:ln w="22225" cap="rnd">
              <a:solidFill>
                <a:schemeClr val="accent1"/>
              </a:solidFill>
              <a:round/>
            </a:ln>
            <a:effectLst/>
          </c:spPr>
          <c:marker>
            <c:symbol val="none"/>
          </c:marker>
          <c:cat>
            <c:numRef>
              <c:f>'MSFT cash flowQ'!$C$18:$C$110</c:f>
              <c:numCache>
                <c:formatCode>mmm\-yy</c:formatCode>
                <c:ptCount val="93"/>
                <c:pt idx="0">
                  <c:v>42736</c:v>
                </c:pt>
                <c:pt idx="1">
                  <c:v>42767</c:v>
                </c:pt>
                <c:pt idx="2">
                  <c:v>42795</c:v>
                </c:pt>
                <c:pt idx="3">
                  <c:v>42826</c:v>
                </c:pt>
                <c:pt idx="4">
                  <c:v>42856</c:v>
                </c:pt>
                <c:pt idx="5">
                  <c:v>42887</c:v>
                </c:pt>
                <c:pt idx="6">
                  <c:v>42917</c:v>
                </c:pt>
                <c:pt idx="7">
                  <c:v>42948</c:v>
                </c:pt>
                <c:pt idx="8">
                  <c:v>42979</c:v>
                </c:pt>
                <c:pt idx="9">
                  <c:v>43009</c:v>
                </c:pt>
                <c:pt idx="10">
                  <c:v>43040</c:v>
                </c:pt>
                <c:pt idx="11">
                  <c:v>43070</c:v>
                </c:pt>
                <c:pt idx="12">
                  <c:v>43101</c:v>
                </c:pt>
                <c:pt idx="13">
                  <c:v>43132</c:v>
                </c:pt>
                <c:pt idx="14">
                  <c:v>43160</c:v>
                </c:pt>
                <c:pt idx="15">
                  <c:v>43191</c:v>
                </c:pt>
                <c:pt idx="16">
                  <c:v>43221</c:v>
                </c:pt>
                <c:pt idx="17">
                  <c:v>43252</c:v>
                </c:pt>
                <c:pt idx="18">
                  <c:v>43282</c:v>
                </c:pt>
                <c:pt idx="19">
                  <c:v>43313</c:v>
                </c:pt>
                <c:pt idx="20">
                  <c:v>43344</c:v>
                </c:pt>
                <c:pt idx="21">
                  <c:v>43374</c:v>
                </c:pt>
                <c:pt idx="22">
                  <c:v>43405</c:v>
                </c:pt>
                <c:pt idx="23">
                  <c:v>43435</c:v>
                </c:pt>
                <c:pt idx="24">
                  <c:v>43466</c:v>
                </c:pt>
                <c:pt idx="25">
                  <c:v>43497</c:v>
                </c:pt>
                <c:pt idx="26">
                  <c:v>43525</c:v>
                </c:pt>
                <c:pt idx="27">
                  <c:v>43556</c:v>
                </c:pt>
                <c:pt idx="28">
                  <c:v>43586</c:v>
                </c:pt>
                <c:pt idx="29">
                  <c:v>43617</c:v>
                </c:pt>
                <c:pt idx="30">
                  <c:v>43647</c:v>
                </c:pt>
                <c:pt idx="31">
                  <c:v>43678</c:v>
                </c:pt>
                <c:pt idx="32">
                  <c:v>43709</c:v>
                </c:pt>
                <c:pt idx="33">
                  <c:v>43739</c:v>
                </c:pt>
                <c:pt idx="34">
                  <c:v>43770</c:v>
                </c:pt>
                <c:pt idx="35">
                  <c:v>43800</c:v>
                </c:pt>
                <c:pt idx="36">
                  <c:v>43831</c:v>
                </c:pt>
                <c:pt idx="37">
                  <c:v>43862</c:v>
                </c:pt>
                <c:pt idx="38">
                  <c:v>43891</c:v>
                </c:pt>
                <c:pt idx="39">
                  <c:v>43922</c:v>
                </c:pt>
                <c:pt idx="40">
                  <c:v>43952</c:v>
                </c:pt>
                <c:pt idx="41">
                  <c:v>43983</c:v>
                </c:pt>
                <c:pt idx="42">
                  <c:v>44013</c:v>
                </c:pt>
                <c:pt idx="43">
                  <c:v>44044</c:v>
                </c:pt>
                <c:pt idx="44">
                  <c:v>44075</c:v>
                </c:pt>
                <c:pt idx="45">
                  <c:v>44105</c:v>
                </c:pt>
                <c:pt idx="46">
                  <c:v>44136</c:v>
                </c:pt>
                <c:pt idx="47">
                  <c:v>44166</c:v>
                </c:pt>
                <c:pt idx="48">
                  <c:v>44197</c:v>
                </c:pt>
                <c:pt idx="49">
                  <c:v>44228</c:v>
                </c:pt>
                <c:pt idx="50">
                  <c:v>44256</c:v>
                </c:pt>
                <c:pt idx="51">
                  <c:v>44287</c:v>
                </c:pt>
                <c:pt idx="52">
                  <c:v>44317</c:v>
                </c:pt>
                <c:pt idx="53">
                  <c:v>44348</c:v>
                </c:pt>
                <c:pt idx="54">
                  <c:v>44378</c:v>
                </c:pt>
                <c:pt idx="55">
                  <c:v>44409</c:v>
                </c:pt>
                <c:pt idx="56">
                  <c:v>44440</c:v>
                </c:pt>
                <c:pt idx="57">
                  <c:v>44470</c:v>
                </c:pt>
                <c:pt idx="58">
                  <c:v>44501</c:v>
                </c:pt>
                <c:pt idx="59">
                  <c:v>44531</c:v>
                </c:pt>
                <c:pt idx="60">
                  <c:v>44562</c:v>
                </c:pt>
                <c:pt idx="61">
                  <c:v>44593</c:v>
                </c:pt>
                <c:pt idx="62">
                  <c:v>44621</c:v>
                </c:pt>
                <c:pt idx="63">
                  <c:v>44652</c:v>
                </c:pt>
                <c:pt idx="64">
                  <c:v>44682</c:v>
                </c:pt>
                <c:pt idx="65">
                  <c:v>44713</c:v>
                </c:pt>
                <c:pt idx="66">
                  <c:v>44743</c:v>
                </c:pt>
                <c:pt idx="67">
                  <c:v>44774</c:v>
                </c:pt>
                <c:pt idx="68">
                  <c:v>44805</c:v>
                </c:pt>
                <c:pt idx="69">
                  <c:v>44835</c:v>
                </c:pt>
                <c:pt idx="70">
                  <c:v>44866</c:v>
                </c:pt>
                <c:pt idx="71">
                  <c:v>44896</c:v>
                </c:pt>
                <c:pt idx="72">
                  <c:v>44927</c:v>
                </c:pt>
                <c:pt idx="73">
                  <c:v>44958</c:v>
                </c:pt>
                <c:pt idx="74">
                  <c:v>44986</c:v>
                </c:pt>
                <c:pt idx="75">
                  <c:v>45017</c:v>
                </c:pt>
                <c:pt idx="76">
                  <c:v>45047</c:v>
                </c:pt>
                <c:pt idx="77">
                  <c:v>45078</c:v>
                </c:pt>
                <c:pt idx="78">
                  <c:v>45108</c:v>
                </c:pt>
                <c:pt idx="79">
                  <c:v>45139</c:v>
                </c:pt>
                <c:pt idx="80">
                  <c:v>45170</c:v>
                </c:pt>
                <c:pt idx="81">
                  <c:v>45200</c:v>
                </c:pt>
                <c:pt idx="82">
                  <c:v>45231</c:v>
                </c:pt>
                <c:pt idx="83">
                  <c:v>45261</c:v>
                </c:pt>
                <c:pt idx="84">
                  <c:v>45292</c:v>
                </c:pt>
                <c:pt idx="85">
                  <c:v>45323</c:v>
                </c:pt>
                <c:pt idx="86">
                  <c:v>45352</c:v>
                </c:pt>
                <c:pt idx="87">
                  <c:v>45383</c:v>
                </c:pt>
                <c:pt idx="88">
                  <c:v>45413</c:v>
                </c:pt>
                <c:pt idx="89">
                  <c:v>45444</c:v>
                </c:pt>
                <c:pt idx="90">
                  <c:v>45474</c:v>
                </c:pt>
                <c:pt idx="91">
                  <c:v>45505</c:v>
                </c:pt>
                <c:pt idx="92">
                  <c:v>45536</c:v>
                </c:pt>
              </c:numCache>
            </c:numRef>
          </c:cat>
          <c:val>
            <c:numRef>
              <c:f>'MSFT cash flowQ'!$D$18:$D$110</c:f>
              <c:numCache>
                <c:formatCode>General</c:formatCode>
                <c:ptCount val="93"/>
                <c:pt idx="0">
                  <c:v>58.7078857421875</c:v>
                </c:pt>
                <c:pt idx="1">
                  <c:v>58.099464416503913</c:v>
                </c:pt>
                <c:pt idx="2">
                  <c:v>60.169258117675781</c:v>
                </c:pt>
                <c:pt idx="3">
                  <c:v>62.544589996337891</c:v>
                </c:pt>
                <c:pt idx="4">
                  <c:v>63.805366516113281</c:v>
                </c:pt>
                <c:pt idx="5">
                  <c:v>63.334945678710938</c:v>
                </c:pt>
                <c:pt idx="6">
                  <c:v>66.798934936523438</c:v>
                </c:pt>
                <c:pt idx="7">
                  <c:v>68.700897216796875</c:v>
                </c:pt>
                <c:pt idx="8">
                  <c:v>68.80828857421875</c:v>
                </c:pt>
                <c:pt idx="9">
                  <c:v>76.835472106933594</c:v>
                </c:pt>
                <c:pt idx="10">
                  <c:v>77.749946594238281</c:v>
                </c:pt>
                <c:pt idx="11">
                  <c:v>79.41229248046875</c:v>
                </c:pt>
                <c:pt idx="12">
                  <c:v>88.203903198242188</c:v>
                </c:pt>
                <c:pt idx="13">
                  <c:v>87.052711486816406</c:v>
                </c:pt>
                <c:pt idx="14">
                  <c:v>85.129829406738281</c:v>
                </c:pt>
                <c:pt idx="15">
                  <c:v>87.228469848632813</c:v>
                </c:pt>
                <c:pt idx="16">
                  <c:v>92.190567016601563</c:v>
                </c:pt>
                <c:pt idx="17">
                  <c:v>92.374717712402344</c:v>
                </c:pt>
                <c:pt idx="18">
                  <c:v>99.372360229492188</c:v>
                </c:pt>
                <c:pt idx="19">
                  <c:v>105.227165222168</c:v>
                </c:pt>
                <c:pt idx="20">
                  <c:v>107.55047607421881</c:v>
                </c:pt>
                <c:pt idx="21">
                  <c:v>100.4412460327148</c:v>
                </c:pt>
                <c:pt idx="22">
                  <c:v>104.27797698974609</c:v>
                </c:pt>
                <c:pt idx="23">
                  <c:v>95.926315307617188</c:v>
                </c:pt>
                <c:pt idx="24">
                  <c:v>98.627410888671875</c:v>
                </c:pt>
                <c:pt idx="25">
                  <c:v>105.8050918579102</c:v>
                </c:pt>
                <c:pt idx="26">
                  <c:v>111.8624267578125</c:v>
                </c:pt>
                <c:pt idx="27">
                  <c:v>123.87005615234381</c:v>
                </c:pt>
                <c:pt idx="28">
                  <c:v>117.3066482543945</c:v>
                </c:pt>
                <c:pt idx="29">
                  <c:v>127.5271911621094</c:v>
                </c:pt>
                <c:pt idx="30">
                  <c:v>129.72630310058591</c:v>
                </c:pt>
                <c:pt idx="31">
                  <c:v>131.2398986816406</c:v>
                </c:pt>
                <c:pt idx="32">
                  <c:v>132.79449462890619</c:v>
                </c:pt>
                <c:pt idx="33">
                  <c:v>136.93980407714841</c:v>
                </c:pt>
                <c:pt idx="34">
                  <c:v>144.59059143066409</c:v>
                </c:pt>
                <c:pt idx="35">
                  <c:v>151.1396789550781</c:v>
                </c:pt>
                <c:pt idx="36">
                  <c:v>163.1484069824219</c:v>
                </c:pt>
                <c:pt idx="37">
                  <c:v>155.27037048339841</c:v>
                </c:pt>
                <c:pt idx="38">
                  <c:v>151.5621032714844</c:v>
                </c:pt>
                <c:pt idx="39">
                  <c:v>172.2239990234375</c:v>
                </c:pt>
                <c:pt idx="40">
                  <c:v>176.10652160644531</c:v>
                </c:pt>
                <c:pt idx="41">
                  <c:v>196.1214294433594</c:v>
                </c:pt>
                <c:pt idx="42">
                  <c:v>197.56694030761719</c:v>
                </c:pt>
                <c:pt idx="43">
                  <c:v>217.34196472167969</c:v>
                </c:pt>
                <c:pt idx="44">
                  <c:v>203.18376159667969</c:v>
                </c:pt>
                <c:pt idx="45">
                  <c:v>195.5908508300781</c:v>
                </c:pt>
                <c:pt idx="46">
                  <c:v>206.7967224121094</c:v>
                </c:pt>
                <c:pt idx="47">
                  <c:v>215.42552185058591</c:v>
                </c:pt>
                <c:pt idx="48">
                  <c:v>224.66552734375</c:v>
                </c:pt>
                <c:pt idx="49">
                  <c:v>225.0723571777344</c:v>
                </c:pt>
                <c:pt idx="50">
                  <c:v>228.88165283203119</c:v>
                </c:pt>
                <c:pt idx="51">
                  <c:v>244.81219482421881</c:v>
                </c:pt>
                <c:pt idx="52">
                  <c:v>242.3852844238281</c:v>
                </c:pt>
                <c:pt idx="53">
                  <c:v>263.592529296875</c:v>
                </c:pt>
                <c:pt idx="54">
                  <c:v>277.22470092773438</c:v>
                </c:pt>
                <c:pt idx="55">
                  <c:v>293.73690795898438</c:v>
                </c:pt>
                <c:pt idx="56">
                  <c:v>274.8404541015625</c:v>
                </c:pt>
                <c:pt idx="57">
                  <c:v>323.29238891601563</c:v>
                </c:pt>
                <c:pt idx="58">
                  <c:v>322.2882080078125</c:v>
                </c:pt>
                <c:pt idx="59">
                  <c:v>328.47427368164063</c:v>
                </c:pt>
                <c:pt idx="60">
                  <c:v>303.72537231445313</c:v>
                </c:pt>
                <c:pt idx="61">
                  <c:v>291.81967163085938</c:v>
                </c:pt>
                <c:pt idx="62">
                  <c:v>301.74020385742188</c:v>
                </c:pt>
                <c:pt idx="63">
                  <c:v>271.60638427734381</c:v>
                </c:pt>
                <c:pt idx="64">
                  <c:v>266.07675170898438</c:v>
                </c:pt>
                <c:pt idx="65">
                  <c:v>251.94267272949219</c:v>
                </c:pt>
                <c:pt idx="66">
                  <c:v>275.39767456054688</c:v>
                </c:pt>
                <c:pt idx="67">
                  <c:v>256.494384765625</c:v>
                </c:pt>
                <c:pt idx="68">
                  <c:v>228.95298767089841</c:v>
                </c:pt>
                <c:pt idx="69">
                  <c:v>228.196044921875</c:v>
                </c:pt>
                <c:pt idx="70">
                  <c:v>250.8160705566406</c:v>
                </c:pt>
                <c:pt idx="71">
                  <c:v>236.42012023925781</c:v>
                </c:pt>
                <c:pt idx="72">
                  <c:v>244.29685974121091</c:v>
                </c:pt>
                <c:pt idx="73">
                  <c:v>245.88401794433591</c:v>
                </c:pt>
                <c:pt idx="74">
                  <c:v>284.92471313476563</c:v>
                </c:pt>
                <c:pt idx="75">
                  <c:v>303.66275024414063</c:v>
                </c:pt>
                <c:pt idx="76">
                  <c:v>324.54534912109381</c:v>
                </c:pt>
                <c:pt idx="77">
                  <c:v>337.288818359375</c:v>
                </c:pt>
                <c:pt idx="78">
                  <c:v>332.71292114257813</c:v>
                </c:pt>
                <c:pt idx="79">
                  <c:v>324.630859375</c:v>
                </c:pt>
                <c:pt idx="80">
                  <c:v>313.39761352539063</c:v>
                </c:pt>
                <c:pt idx="81">
                  <c:v>335.59103393554688</c:v>
                </c:pt>
                <c:pt idx="82">
                  <c:v>376.08706665039063</c:v>
                </c:pt>
                <c:pt idx="83">
                  <c:v>373.9959716796875</c:v>
                </c:pt>
                <c:pt idx="84">
                  <c:v>395.41891479492188</c:v>
                </c:pt>
                <c:pt idx="85">
                  <c:v>411.39163208007813</c:v>
                </c:pt>
                <c:pt idx="86">
                  <c:v>419.2069091796875</c:v>
                </c:pt>
                <c:pt idx="87">
                  <c:v>387.9298095703125</c:v>
                </c:pt>
                <c:pt idx="88">
                  <c:v>413.63702392578119</c:v>
                </c:pt>
                <c:pt idx="89">
                  <c:v>446.1458740234375</c:v>
                </c:pt>
                <c:pt idx="90">
                  <c:v>417.59732055664063</c:v>
                </c:pt>
                <c:pt idx="91">
                  <c:v>416.38949584960938</c:v>
                </c:pt>
                <c:pt idx="92">
                  <c:v>430.29998779296881</c:v>
                </c:pt>
              </c:numCache>
            </c:numRef>
          </c:val>
          <c:smooth val="0"/>
          <c:extLst>
            <c:ext xmlns:c16="http://schemas.microsoft.com/office/drawing/2014/chart" uri="{C3380CC4-5D6E-409C-BE32-E72D297353CC}">
              <c16:uniqueId val="{00000000-7E70-4B8C-BC45-50037CAAEBE7}"/>
            </c:ext>
          </c:extLst>
        </c:ser>
        <c:dLbls>
          <c:showLegendKey val="0"/>
          <c:showVal val="0"/>
          <c:showCatName val="0"/>
          <c:showSerName val="0"/>
          <c:showPercent val="0"/>
          <c:showBubbleSize val="0"/>
        </c:dLbls>
        <c:marker val="1"/>
        <c:smooth val="0"/>
        <c:axId val="1741352159"/>
        <c:axId val="1741329119"/>
      </c:lineChart>
      <c:dateAx>
        <c:axId val="1741352159"/>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it-IT"/>
          </a:p>
        </c:txPr>
        <c:crossAx val="1741329119"/>
        <c:crosses val="autoZero"/>
        <c:auto val="1"/>
        <c:lblOffset val="100"/>
        <c:baseTimeUnit val="months"/>
      </c:dateAx>
      <c:valAx>
        <c:axId val="1741329119"/>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1741352159"/>
        <c:crosses val="autoZero"/>
        <c:crossBetween val="between"/>
      </c:valAx>
      <c:valAx>
        <c:axId val="1741356479"/>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1741357439"/>
        <c:crosses val="max"/>
        <c:crossBetween val="between"/>
      </c:valAx>
      <c:dateAx>
        <c:axId val="1741357439"/>
        <c:scaling>
          <c:orientation val="minMax"/>
        </c:scaling>
        <c:delete val="1"/>
        <c:axPos val="b"/>
        <c:numFmt formatCode="mmm\-yy" sourceLinked="1"/>
        <c:majorTickMark val="out"/>
        <c:minorTickMark val="none"/>
        <c:tickLblPos val="nextTo"/>
        <c:crossAx val="1741356479"/>
        <c:crosses val="autoZero"/>
        <c:auto val="1"/>
        <c:lblOffset val="100"/>
        <c:baseTimeUnit val="months"/>
      </c:date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NVDA Per Share Data</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'NVDA financial data'!$A$35</c:f>
              <c:strCache>
                <c:ptCount val="1"/>
                <c:pt idx="0">
                  <c:v>Free Cash Flow Per Share</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delete val="1"/>
          </c:dLbls>
          <c:cat>
            <c:numRef>
              <c:f>'NVDA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data'!$B$35:$K$35</c:f>
              <c:numCache>
                <c:formatCode>General</c:formatCode>
                <c:ptCount val="10"/>
                <c:pt idx="0">
                  <c:v>1.0940000000000001</c:v>
                </c:pt>
                <c:pt idx="1">
                  <c:v>0.153</c:v>
                </c:pt>
                <c:pt idx="2">
                  <c:v>0.32600000000000001</c:v>
                </c:pt>
                <c:pt idx="3">
                  <c:v>0.19</c:v>
                </c:pt>
                <c:pt idx="4">
                  <c:v>0.17499999999999999</c:v>
                </c:pt>
                <c:pt idx="5">
                  <c:v>0.129</c:v>
                </c:pt>
                <c:pt idx="6">
                  <c:v>0.121</c:v>
                </c:pt>
                <c:pt idx="7">
                  <c:v>6.9000000000000006E-2</c:v>
                </c:pt>
                <c:pt idx="8">
                  <c:v>0.05</c:v>
                </c:pt>
                <c:pt idx="9">
                  <c:v>3.5000000000000003E-2</c:v>
                </c:pt>
              </c:numCache>
            </c:numRef>
          </c:val>
          <c:extLst>
            <c:ext xmlns:c16="http://schemas.microsoft.com/office/drawing/2014/chart" uri="{C3380CC4-5D6E-409C-BE32-E72D297353CC}">
              <c16:uniqueId val="{00000000-94E3-46B8-BD9B-2062752F3EC1}"/>
            </c:ext>
          </c:extLst>
        </c:ser>
        <c:ser>
          <c:idx val="1"/>
          <c:order val="1"/>
          <c:tx>
            <c:strRef>
              <c:f>'NVDA financial data'!$A$37</c:f>
              <c:strCache>
                <c:ptCount val="1"/>
                <c:pt idx="0">
                  <c:v>Earnings Per Share</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dLbls>
            <c:delete val="1"/>
          </c:dLbls>
          <c:cat>
            <c:numRef>
              <c:f>'NVDA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data'!$B$37:$K$37</c:f>
              <c:numCache>
                <c:formatCode>General</c:formatCode>
                <c:ptCount val="10"/>
                <c:pt idx="0">
                  <c:v>1.2050000000000001</c:v>
                </c:pt>
                <c:pt idx="1">
                  <c:v>0.17599999999999999</c:v>
                </c:pt>
                <c:pt idx="2">
                  <c:v>0.39100000000000001</c:v>
                </c:pt>
                <c:pt idx="3">
                  <c:v>0.17599999999999999</c:v>
                </c:pt>
                <c:pt idx="4">
                  <c:v>0.115</c:v>
                </c:pt>
                <c:pt idx="5">
                  <c:v>0.17</c:v>
                </c:pt>
                <c:pt idx="6">
                  <c:v>0.127</c:v>
                </c:pt>
                <c:pt idx="7">
                  <c:v>7.6999999999999999E-2</c:v>
                </c:pt>
                <c:pt idx="8">
                  <c:v>2.8000000000000001E-2</c:v>
                </c:pt>
                <c:pt idx="9">
                  <c:v>2.9000000000000001E-2</c:v>
                </c:pt>
              </c:numCache>
            </c:numRef>
          </c:val>
          <c:extLst>
            <c:ext xmlns:c16="http://schemas.microsoft.com/office/drawing/2014/chart" uri="{C3380CC4-5D6E-409C-BE32-E72D297353CC}">
              <c16:uniqueId val="{00000001-94E3-46B8-BD9B-2062752F3EC1}"/>
            </c:ext>
          </c:extLst>
        </c:ser>
        <c:dLbls>
          <c:dLblPos val="inEnd"/>
          <c:showLegendKey val="0"/>
          <c:showVal val="1"/>
          <c:showCatName val="0"/>
          <c:showSerName val="0"/>
          <c:showPercent val="0"/>
          <c:showBubbleSize val="0"/>
        </c:dLbls>
        <c:gapWidth val="100"/>
        <c:overlap val="-24"/>
        <c:axId val="1428855983"/>
        <c:axId val="1428854543"/>
      </c:barChart>
      <c:catAx>
        <c:axId val="142885598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28854543"/>
        <c:crosses val="autoZero"/>
        <c:auto val="1"/>
        <c:lblAlgn val="ctr"/>
        <c:lblOffset val="100"/>
        <c:noMultiLvlLbl val="0"/>
      </c:catAx>
      <c:valAx>
        <c:axId val="142885454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2885598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NVDA Efficiency (in</a:t>
            </a:r>
            <a:r>
              <a:rPr lang="it-IT" baseline="0"/>
              <a:t> %)</a:t>
            </a:r>
            <a:endParaRPr lang="it-IT"/>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lineChart>
        <c:grouping val="standard"/>
        <c:varyColors val="0"/>
        <c:ser>
          <c:idx val="0"/>
          <c:order val="0"/>
          <c:tx>
            <c:strRef>
              <c:f>'NVDA financial data'!$A$26</c:f>
              <c:strCache>
                <c:ptCount val="1"/>
                <c:pt idx="0">
                  <c:v> Return on Capital Employed </c:v>
                </c:pt>
              </c:strCache>
            </c:strRef>
          </c:tx>
          <c:spPr>
            <a:ln w="15875" cap="rnd">
              <a:solidFill>
                <a:schemeClr val="accent1"/>
              </a:solidFill>
              <a:round/>
            </a:ln>
            <a:effectLst/>
          </c:spPr>
          <c:marker>
            <c:symbol val="circle"/>
            <c:size val="4"/>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cat>
            <c:numRef>
              <c:f>'NVDA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data'!$B$26:$K$26</c:f>
              <c:numCache>
                <c:formatCode>General</c:formatCode>
                <c:ptCount val="10"/>
                <c:pt idx="0">
                  <c:v>59.84</c:v>
                </c:pt>
                <c:pt idx="1">
                  <c:v>12.2</c:v>
                </c:pt>
                <c:pt idx="2">
                  <c:v>25.2</c:v>
                </c:pt>
                <c:pt idx="3">
                  <c:v>18.23</c:v>
                </c:pt>
                <c:pt idx="4">
                  <c:v>18.32</c:v>
                </c:pt>
                <c:pt idx="5">
                  <c:v>31.8</c:v>
                </c:pt>
                <c:pt idx="6">
                  <c:v>31.82</c:v>
                </c:pt>
                <c:pt idx="7">
                  <c:v>24.11</c:v>
                </c:pt>
                <c:pt idx="8">
                  <c:v>15.15</c:v>
                </c:pt>
                <c:pt idx="9">
                  <c:v>12.04</c:v>
                </c:pt>
              </c:numCache>
            </c:numRef>
          </c:val>
          <c:smooth val="0"/>
          <c:extLst>
            <c:ext xmlns:c16="http://schemas.microsoft.com/office/drawing/2014/chart" uri="{C3380CC4-5D6E-409C-BE32-E72D297353CC}">
              <c16:uniqueId val="{00000000-06B1-465C-8D0F-9429B9579B51}"/>
            </c:ext>
          </c:extLst>
        </c:ser>
        <c:ser>
          <c:idx val="1"/>
          <c:order val="1"/>
          <c:tx>
            <c:strRef>
              <c:f>'NVDA financial data'!$A$27</c:f>
              <c:strCache>
                <c:ptCount val="1"/>
                <c:pt idx="0">
                  <c:v> Return on Invested Capital </c:v>
                </c:pt>
              </c:strCache>
            </c:strRef>
          </c:tx>
          <c:spPr>
            <a:ln w="15875" cap="rnd">
              <a:solidFill>
                <a:schemeClr val="accent2"/>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cat>
            <c:numRef>
              <c:f>'NVDA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data'!$B$27:$K$27</c:f>
              <c:numCache>
                <c:formatCode>General</c:formatCode>
                <c:ptCount val="10"/>
                <c:pt idx="0">
                  <c:v>60.68</c:v>
                </c:pt>
                <c:pt idx="1">
                  <c:v>14.13</c:v>
                </c:pt>
                <c:pt idx="2">
                  <c:v>26.02</c:v>
                </c:pt>
                <c:pt idx="3">
                  <c:v>18.54</c:v>
                </c:pt>
                <c:pt idx="4">
                  <c:v>57.81</c:v>
                </c:pt>
                <c:pt idx="5">
                  <c:v>36.159999999999997</c:v>
                </c:pt>
                <c:pt idx="6">
                  <c:v>50.29</c:v>
                </c:pt>
                <c:pt idx="7">
                  <c:v>27.04</c:v>
                </c:pt>
                <c:pt idx="8">
                  <c:v>14.24</c:v>
                </c:pt>
                <c:pt idx="9">
                  <c:v>10.92</c:v>
                </c:pt>
              </c:numCache>
            </c:numRef>
          </c:val>
          <c:smooth val="0"/>
          <c:extLst>
            <c:ext xmlns:c16="http://schemas.microsoft.com/office/drawing/2014/chart" uri="{C3380CC4-5D6E-409C-BE32-E72D297353CC}">
              <c16:uniqueId val="{00000001-06B1-465C-8D0F-9429B9579B51}"/>
            </c:ext>
          </c:extLst>
        </c:ser>
        <c:ser>
          <c:idx val="2"/>
          <c:order val="2"/>
          <c:tx>
            <c:strRef>
              <c:f>'NVDA financial data'!$A$25</c:f>
              <c:strCache>
                <c:ptCount val="1"/>
                <c:pt idx="0">
                  <c:v> Return on Equity </c:v>
                </c:pt>
              </c:strCache>
            </c:strRef>
          </c:tx>
          <c:spPr>
            <a:ln w="15875" cap="rnd">
              <a:solidFill>
                <a:schemeClr val="accent3"/>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val>
            <c:numRef>
              <c:f>'NVDA financial data'!$B$25:$K$25</c:f>
              <c:numCache>
                <c:formatCode>General</c:formatCode>
                <c:ptCount val="10"/>
                <c:pt idx="0">
                  <c:v>69.239999999999995</c:v>
                </c:pt>
                <c:pt idx="1">
                  <c:v>19.760000000000002</c:v>
                </c:pt>
                <c:pt idx="2">
                  <c:v>36.65</c:v>
                </c:pt>
                <c:pt idx="3">
                  <c:v>25.64</c:v>
                </c:pt>
                <c:pt idx="4">
                  <c:v>22.91</c:v>
                </c:pt>
                <c:pt idx="5">
                  <c:v>44.33</c:v>
                </c:pt>
                <c:pt idx="6">
                  <c:v>40.78</c:v>
                </c:pt>
                <c:pt idx="7">
                  <c:v>28.91</c:v>
                </c:pt>
                <c:pt idx="8">
                  <c:v>13.74</c:v>
                </c:pt>
                <c:pt idx="9">
                  <c:v>14.27</c:v>
                </c:pt>
              </c:numCache>
            </c:numRef>
          </c:val>
          <c:smooth val="0"/>
          <c:extLst>
            <c:ext xmlns:c16="http://schemas.microsoft.com/office/drawing/2014/chart" uri="{C3380CC4-5D6E-409C-BE32-E72D297353CC}">
              <c16:uniqueId val="{00000000-0E96-47D9-B609-39ECDFE28AA9}"/>
            </c:ext>
          </c:extLst>
        </c:ser>
        <c:ser>
          <c:idx val="3"/>
          <c:order val="3"/>
          <c:tx>
            <c:strRef>
              <c:f>'NVDA financial data'!$A$24</c:f>
              <c:strCache>
                <c:ptCount val="1"/>
                <c:pt idx="0">
                  <c:v> Return on Assets </c:v>
                </c:pt>
              </c:strCache>
            </c:strRef>
          </c:tx>
          <c:spPr>
            <a:ln w="15875" cap="rnd">
              <a:solidFill>
                <a:schemeClr val="accent4"/>
              </a:solidFill>
              <a:round/>
            </a:ln>
            <a:effectLst/>
          </c:spPr>
          <c:marker>
            <c:symbol val="circle"/>
            <c:size val="4"/>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val>
            <c:numRef>
              <c:f>'NVDA financial data'!$B$24:$K$24</c:f>
              <c:numCache>
                <c:formatCode>General</c:formatCode>
                <c:ptCount val="10"/>
                <c:pt idx="0">
                  <c:v>45.28</c:v>
                </c:pt>
                <c:pt idx="1">
                  <c:v>10.61</c:v>
                </c:pt>
                <c:pt idx="2">
                  <c:v>22.07</c:v>
                </c:pt>
                <c:pt idx="3">
                  <c:v>15.05</c:v>
                </c:pt>
                <c:pt idx="4">
                  <c:v>16.149999999999999</c:v>
                </c:pt>
                <c:pt idx="5">
                  <c:v>31.15</c:v>
                </c:pt>
                <c:pt idx="6">
                  <c:v>27.11</c:v>
                </c:pt>
                <c:pt idx="7">
                  <c:v>16.93</c:v>
                </c:pt>
                <c:pt idx="8">
                  <c:v>8.33</c:v>
                </c:pt>
                <c:pt idx="9">
                  <c:v>8.76</c:v>
                </c:pt>
              </c:numCache>
            </c:numRef>
          </c:val>
          <c:smooth val="0"/>
          <c:extLst>
            <c:ext xmlns:c16="http://schemas.microsoft.com/office/drawing/2014/chart" uri="{C3380CC4-5D6E-409C-BE32-E72D297353CC}">
              <c16:uniqueId val="{00000001-0E96-47D9-B609-39ECDFE28AA9}"/>
            </c:ext>
          </c:extLst>
        </c:ser>
        <c:dLbls>
          <c:showLegendKey val="0"/>
          <c:showVal val="0"/>
          <c:showCatName val="0"/>
          <c:showSerName val="0"/>
          <c:showPercent val="0"/>
          <c:showBubbleSize val="0"/>
        </c:dLbls>
        <c:marker val="1"/>
        <c:smooth val="0"/>
        <c:axId val="1427402543"/>
        <c:axId val="1427403023"/>
      </c:lineChart>
      <c:catAx>
        <c:axId val="14274025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27403023"/>
        <c:crosses val="autoZero"/>
        <c:auto val="1"/>
        <c:lblAlgn val="ctr"/>
        <c:lblOffset val="100"/>
        <c:noMultiLvlLbl val="0"/>
      </c:catAx>
      <c:valAx>
        <c:axId val="1427403023"/>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2740254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NVDA  Income Statement</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'NVDA financial statement'!$A$3</c:f>
              <c:strCache>
                <c:ptCount val="1"/>
                <c:pt idx="0">
                  <c:v>Revenue</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'NVDA financial statement'!$B$2:$K$2</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statement'!$B$3:$K$3</c:f>
              <c:numCache>
                <c:formatCode>General</c:formatCode>
                <c:ptCount val="10"/>
                <c:pt idx="0">
                  <c:v>60922</c:v>
                </c:pt>
                <c:pt idx="1">
                  <c:v>26974</c:v>
                </c:pt>
                <c:pt idx="2">
                  <c:v>26914</c:v>
                </c:pt>
                <c:pt idx="3">
                  <c:v>16675</c:v>
                </c:pt>
                <c:pt idx="4">
                  <c:v>10918</c:v>
                </c:pt>
                <c:pt idx="5">
                  <c:v>11716</c:v>
                </c:pt>
                <c:pt idx="6">
                  <c:v>9714</c:v>
                </c:pt>
                <c:pt idx="7">
                  <c:v>6910</c:v>
                </c:pt>
                <c:pt idx="8">
                  <c:v>5010</c:v>
                </c:pt>
                <c:pt idx="9">
                  <c:v>4682</c:v>
                </c:pt>
              </c:numCache>
            </c:numRef>
          </c:val>
          <c:extLst>
            <c:ext xmlns:c16="http://schemas.microsoft.com/office/drawing/2014/chart" uri="{C3380CC4-5D6E-409C-BE32-E72D297353CC}">
              <c16:uniqueId val="{00000000-A8F1-4760-80D6-357E76945320}"/>
            </c:ext>
          </c:extLst>
        </c:ser>
        <c:ser>
          <c:idx val="1"/>
          <c:order val="1"/>
          <c:tx>
            <c:strRef>
              <c:f>'NVDA financial statement'!$A$21</c:f>
              <c:strCache>
                <c:ptCount val="1"/>
                <c:pt idx="0">
                  <c:v>Net Income</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'NVDA financial statement'!$B$2:$K$2</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statement'!$B$21:$K$21</c:f>
              <c:numCache>
                <c:formatCode>General</c:formatCode>
                <c:ptCount val="10"/>
                <c:pt idx="0">
                  <c:v>29760</c:v>
                </c:pt>
                <c:pt idx="1">
                  <c:v>4368</c:v>
                </c:pt>
                <c:pt idx="2">
                  <c:v>9752</c:v>
                </c:pt>
                <c:pt idx="3">
                  <c:v>4332</c:v>
                </c:pt>
                <c:pt idx="4">
                  <c:v>2796</c:v>
                </c:pt>
                <c:pt idx="5">
                  <c:v>4141</c:v>
                </c:pt>
                <c:pt idx="6">
                  <c:v>3047</c:v>
                </c:pt>
                <c:pt idx="7">
                  <c:v>1666</c:v>
                </c:pt>
                <c:pt idx="8">
                  <c:v>614</c:v>
                </c:pt>
                <c:pt idx="9">
                  <c:v>631</c:v>
                </c:pt>
              </c:numCache>
            </c:numRef>
          </c:val>
          <c:extLst>
            <c:ext xmlns:c16="http://schemas.microsoft.com/office/drawing/2014/chart" uri="{C3380CC4-5D6E-409C-BE32-E72D297353CC}">
              <c16:uniqueId val="{00000001-A8F1-4760-80D6-357E76945320}"/>
            </c:ext>
          </c:extLst>
        </c:ser>
        <c:dLbls>
          <c:showLegendKey val="0"/>
          <c:showVal val="0"/>
          <c:showCatName val="0"/>
          <c:showSerName val="0"/>
          <c:showPercent val="0"/>
          <c:showBubbleSize val="0"/>
        </c:dLbls>
        <c:gapWidth val="219"/>
        <c:axId val="1708210368"/>
        <c:axId val="1708209408"/>
      </c:barChart>
      <c:lineChart>
        <c:grouping val="standard"/>
        <c:varyColors val="0"/>
        <c:ser>
          <c:idx val="2"/>
          <c:order val="2"/>
          <c:tx>
            <c:strRef>
              <c:f>'NVDA financial statement'!$A$7</c:f>
              <c:strCache>
                <c:ptCount val="1"/>
                <c:pt idx="0">
                  <c:v>Gross Margin</c:v>
                </c:pt>
              </c:strCache>
            </c:strRef>
          </c:tx>
          <c:spPr>
            <a:ln w="15875" cap="rnd">
              <a:solidFill>
                <a:schemeClr val="accent3"/>
              </a:solidFill>
              <a:round/>
            </a:ln>
            <a:effectLst/>
          </c:spPr>
          <c:marker>
            <c:symbol val="circle"/>
            <c:size val="5"/>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cat>
            <c:numRef>
              <c:f>'NVDA financial statement'!$B$2:$K$2</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statement'!$B$7:$K$7</c:f>
              <c:numCache>
                <c:formatCode>0.00%</c:formatCode>
                <c:ptCount val="10"/>
                <c:pt idx="0">
                  <c:v>0.72717573290436954</c:v>
                </c:pt>
                <c:pt idx="1">
                  <c:v>0.56928894490991322</c:v>
                </c:pt>
                <c:pt idx="2">
                  <c:v>0.64929033216913135</c:v>
                </c:pt>
                <c:pt idx="3">
                  <c:v>0.62344827586206897</c:v>
                </c:pt>
                <c:pt idx="4">
                  <c:v>0.61989375343469499</c:v>
                </c:pt>
                <c:pt idx="5">
                  <c:v>0.61206896551724133</c:v>
                </c:pt>
                <c:pt idx="6">
                  <c:v>0.59934115709285563</c:v>
                </c:pt>
                <c:pt idx="7">
                  <c:v>0.58798842257597683</c:v>
                </c:pt>
                <c:pt idx="8">
                  <c:v>0.56107784431137719</c:v>
                </c:pt>
                <c:pt idx="9">
                  <c:v>0.55510465612985904</c:v>
                </c:pt>
              </c:numCache>
            </c:numRef>
          </c:val>
          <c:smooth val="0"/>
          <c:extLst>
            <c:ext xmlns:c16="http://schemas.microsoft.com/office/drawing/2014/chart" uri="{C3380CC4-5D6E-409C-BE32-E72D297353CC}">
              <c16:uniqueId val="{00000002-A8F1-4760-80D6-357E76945320}"/>
            </c:ext>
          </c:extLst>
        </c:ser>
        <c:ser>
          <c:idx val="3"/>
          <c:order val="3"/>
          <c:tx>
            <c:strRef>
              <c:f>'NVDA financial statement'!$A$13</c:f>
              <c:strCache>
                <c:ptCount val="1"/>
                <c:pt idx="0">
                  <c:v>Operating Margin</c:v>
                </c:pt>
              </c:strCache>
            </c:strRef>
          </c:tx>
          <c:spPr>
            <a:ln w="15875" cap="rnd">
              <a:solidFill>
                <a:schemeClr val="accent4"/>
              </a:solidFill>
              <a:round/>
            </a:ln>
            <a:effectLst/>
          </c:spPr>
          <c:marker>
            <c:symbol val="circle"/>
            <c:size val="5"/>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cat>
            <c:numRef>
              <c:f>'NVDA financial statement'!$B$2:$K$2</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statement'!$B$13:$K$13</c:f>
              <c:numCache>
                <c:formatCode>0.00%</c:formatCode>
                <c:ptCount val="10"/>
                <c:pt idx="0">
                  <c:v>0.54121663766783756</c:v>
                </c:pt>
                <c:pt idx="1">
                  <c:v>0.1565952398606065</c:v>
                </c:pt>
                <c:pt idx="2">
                  <c:v>0.37307720888756779</c:v>
                </c:pt>
                <c:pt idx="3">
                  <c:v>0.27178410794602698</c:v>
                </c:pt>
                <c:pt idx="4">
                  <c:v>0.2606704524638212</c:v>
                </c:pt>
                <c:pt idx="5">
                  <c:v>0.32468419255718678</c:v>
                </c:pt>
                <c:pt idx="6">
                  <c:v>0.33045089561457691</c:v>
                </c:pt>
                <c:pt idx="7">
                  <c:v>0.27988422575976846</c:v>
                </c:pt>
                <c:pt idx="8">
                  <c:v>0.14910179640718563</c:v>
                </c:pt>
                <c:pt idx="9">
                  <c:v>0.16211020931225972</c:v>
                </c:pt>
              </c:numCache>
            </c:numRef>
          </c:val>
          <c:smooth val="0"/>
          <c:extLst>
            <c:ext xmlns:c16="http://schemas.microsoft.com/office/drawing/2014/chart" uri="{C3380CC4-5D6E-409C-BE32-E72D297353CC}">
              <c16:uniqueId val="{00000003-A8F1-4760-80D6-357E76945320}"/>
            </c:ext>
          </c:extLst>
        </c:ser>
        <c:ser>
          <c:idx val="4"/>
          <c:order val="4"/>
          <c:tx>
            <c:strRef>
              <c:f>'NVDA financial statement'!$A$22</c:f>
              <c:strCache>
                <c:ptCount val="1"/>
                <c:pt idx="0">
                  <c:v>Net Margin</c:v>
                </c:pt>
              </c:strCache>
            </c:strRef>
          </c:tx>
          <c:spPr>
            <a:ln w="15875" cap="rnd">
              <a:solidFill>
                <a:schemeClr val="accent5"/>
              </a:solidFill>
              <a:round/>
            </a:ln>
            <a:effectLst/>
          </c:spPr>
          <c:marker>
            <c:symbol val="circle"/>
            <c:size val="5"/>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val>
            <c:numRef>
              <c:f>'NVDA financial statement'!$B$22:$K$22</c:f>
              <c:numCache>
                <c:formatCode>0.00%</c:formatCode>
                <c:ptCount val="10"/>
                <c:pt idx="0">
                  <c:v>0.4884934834706674</c:v>
                </c:pt>
                <c:pt idx="1">
                  <c:v>0.16193371394676356</c:v>
                </c:pt>
                <c:pt idx="2">
                  <c:v>0.36233930296499961</c:v>
                </c:pt>
                <c:pt idx="3">
                  <c:v>0.25979010494752625</c:v>
                </c:pt>
                <c:pt idx="4">
                  <c:v>0.25609085913170909</c:v>
                </c:pt>
                <c:pt idx="5">
                  <c:v>0.35344827586206895</c:v>
                </c:pt>
                <c:pt idx="6">
                  <c:v>0.3136709903232448</c:v>
                </c:pt>
                <c:pt idx="7">
                  <c:v>0.24109985528219971</c:v>
                </c:pt>
                <c:pt idx="8">
                  <c:v>0.12255489021956088</c:v>
                </c:pt>
                <c:pt idx="9">
                  <c:v>0.13477146518581803</c:v>
                </c:pt>
              </c:numCache>
            </c:numRef>
          </c:val>
          <c:smooth val="0"/>
          <c:extLst>
            <c:ext xmlns:c16="http://schemas.microsoft.com/office/drawing/2014/chart" uri="{C3380CC4-5D6E-409C-BE32-E72D297353CC}">
              <c16:uniqueId val="{00000001-6F7D-4A0A-8456-76AC88F1F172}"/>
            </c:ext>
          </c:extLst>
        </c:ser>
        <c:dLbls>
          <c:showLegendKey val="0"/>
          <c:showVal val="0"/>
          <c:showCatName val="0"/>
          <c:showSerName val="0"/>
          <c:showPercent val="0"/>
          <c:showBubbleSize val="0"/>
        </c:dLbls>
        <c:marker val="1"/>
        <c:smooth val="0"/>
        <c:axId val="1180758912"/>
        <c:axId val="1180761792"/>
      </c:lineChart>
      <c:catAx>
        <c:axId val="1708210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708209408"/>
        <c:crosses val="autoZero"/>
        <c:auto val="1"/>
        <c:lblAlgn val="ctr"/>
        <c:lblOffset val="100"/>
        <c:noMultiLvlLbl val="0"/>
      </c:catAx>
      <c:valAx>
        <c:axId val="170820940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708210368"/>
        <c:crosses val="autoZero"/>
        <c:crossBetween val="between"/>
      </c:valAx>
      <c:valAx>
        <c:axId val="1180761792"/>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180758912"/>
        <c:crosses val="max"/>
        <c:crossBetween val="between"/>
      </c:valAx>
      <c:catAx>
        <c:axId val="1180758912"/>
        <c:scaling>
          <c:orientation val="minMax"/>
        </c:scaling>
        <c:delete val="1"/>
        <c:axPos val="b"/>
        <c:numFmt formatCode="General" sourceLinked="1"/>
        <c:majorTickMark val="none"/>
        <c:minorTickMark val="none"/>
        <c:tickLblPos val="nextTo"/>
        <c:crossAx val="1180761792"/>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NVDA</a:t>
            </a:r>
            <a:r>
              <a:rPr lang="it-IT" baseline="0"/>
              <a:t> Cash Flow Statement</a:t>
            </a:r>
            <a:endParaRPr lang="it-IT"/>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'NVDA financial statement'!$A$86</c:f>
              <c:strCache>
                <c:ptCount val="1"/>
                <c:pt idx="0">
                  <c:v>Stock Based Compensation</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'NVDA financial statement'!$B$81:$K$81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statement'!$B$86:$K$86</c:f>
              <c:numCache>
                <c:formatCode>General</c:formatCode>
                <c:ptCount val="10"/>
                <c:pt idx="0">
                  <c:v>3549</c:v>
                </c:pt>
                <c:pt idx="1">
                  <c:v>2710</c:v>
                </c:pt>
                <c:pt idx="2">
                  <c:v>2004</c:v>
                </c:pt>
                <c:pt idx="3">
                  <c:v>1397</c:v>
                </c:pt>
                <c:pt idx="4">
                  <c:v>844</c:v>
                </c:pt>
                <c:pt idx="5">
                  <c:v>557</c:v>
                </c:pt>
                <c:pt idx="6">
                  <c:v>391</c:v>
                </c:pt>
                <c:pt idx="7">
                  <c:v>247</c:v>
                </c:pt>
                <c:pt idx="8">
                  <c:v>204</c:v>
                </c:pt>
                <c:pt idx="9">
                  <c:v>158</c:v>
                </c:pt>
              </c:numCache>
            </c:numRef>
          </c:val>
          <c:extLst>
            <c:ext xmlns:c16="http://schemas.microsoft.com/office/drawing/2014/chart" uri="{C3380CC4-5D6E-409C-BE32-E72D297353CC}">
              <c16:uniqueId val="{00000000-0F4B-487D-9EEB-7B60B35435BD}"/>
            </c:ext>
          </c:extLst>
        </c:ser>
        <c:ser>
          <c:idx val="1"/>
          <c:order val="1"/>
          <c:tx>
            <c:strRef>
              <c:f>'NVDA financial statement'!$A$104</c:f>
              <c:strCache>
                <c:ptCount val="1"/>
                <c:pt idx="0">
                  <c:v>Dividends Paid</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'NVDA financial statement'!$B$81:$K$81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statement'!$B$104:$K$104</c:f>
              <c:numCache>
                <c:formatCode>General</c:formatCode>
                <c:ptCount val="10"/>
                <c:pt idx="0">
                  <c:v>-395</c:v>
                </c:pt>
                <c:pt idx="1">
                  <c:v>-398</c:v>
                </c:pt>
                <c:pt idx="2">
                  <c:v>-399</c:v>
                </c:pt>
                <c:pt idx="3">
                  <c:v>-395</c:v>
                </c:pt>
                <c:pt idx="4">
                  <c:v>-390</c:v>
                </c:pt>
                <c:pt idx="5">
                  <c:v>-371</c:v>
                </c:pt>
                <c:pt idx="6">
                  <c:v>-341</c:v>
                </c:pt>
                <c:pt idx="7">
                  <c:v>-261</c:v>
                </c:pt>
                <c:pt idx="8">
                  <c:v>-213</c:v>
                </c:pt>
                <c:pt idx="9">
                  <c:v>-186</c:v>
                </c:pt>
              </c:numCache>
            </c:numRef>
          </c:val>
          <c:extLst>
            <c:ext xmlns:c16="http://schemas.microsoft.com/office/drawing/2014/chart" uri="{C3380CC4-5D6E-409C-BE32-E72D297353CC}">
              <c16:uniqueId val="{00000001-0F4B-487D-9EEB-7B60B35435BD}"/>
            </c:ext>
          </c:extLst>
        </c:ser>
        <c:ser>
          <c:idx val="2"/>
          <c:order val="2"/>
          <c:tx>
            <c:strRef>
              <c:f>'NVDA financial statement'!$A$110</c:f>
              <c:strCache>
                <c:ptCount val="1"/>
                <c:pt idx="0">
                  <c:v>Free Cash Flow</c:v>
                </c:pt>
              </c:strCache>
            </c:strRef>
          </c:tx>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invertIfNegative val="0"/>
          <c:cat>
            <c:numRef>
              <c:f>'NVDA financial statement'!$B$81:$K$81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statement'!$B$110:$K$110</c:f>
              <c:numCache>
                <c:formatCode>General</c:formatCode>
                <c:ptCount val="10"/>
                <c:pt idx="0">
                  <c:v>27021</c:v>
                </c:pt>
                <c:pt idx="1">
                  <c:v>3808</c:v>
                </c:pt>
                <c:pt idx="2">
                  <c:v>8132</c:v>
                </c:pt>
                <c:pt idx="3">
                  <c:v>4694</c:v>
                </c:pt>
                <c:pt idx="4">
                  <c:v>4272</c:v>
                </c:pt>
                <c:pt idx="5">
                  <c:v>3143</c:v>
                </c:pt>
                <c:pt idx="6">
                  <c:v>2909</c:v>
                </c:pt>
                <c:pt idx="7">
                  <c:v>1496</c:v>
                </c:pt>
                <c:pt idx="8">
                  <c:v>1089</c:v>
                </c:pt>
                <c:pt idx="9">
                  <c:v>783</c:v>
                </c:pt>
              </c:numCache>
            </c:numRef>
          </c:val>
          <c:extLst>
            <c:ext xmlns:c16="http://schemas.microsoft.com/office/drawing/2014/chart" uri="{C3380CC4-5D6E-409C-BE32-E72D297353CC}">
              <c16:uniqueId val="{00000002-0F4B-487D-9EEB-7B60B35435BD}"/>
            </c:ext>
          </c:extLst>
        </c:ser>
        <c:ser>
          <c:idx val="3"/>
          <c:order val="3"/>
          <c:tx>
            <c:strRef>
              <c:f>'NVDA financial statement'!$A$112</c:f>
              <c:strCache>
                <c:ptCount val="1"/>
                <c:pt idx="0">
                  <c:v>Capital Expenditure</c:v>
                </c:pt>
              </c:strCache>
            </c:strRef>
          </c:tx>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invertIfNegative val="0"/>
          <c:cat>
            <c:numRef>
              <c:f>'NVDA financial statement'!$B$81:$K$81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statement'!$B$112:$K$112</c:f>
              <c:numCache>
                <c:formatCode>General</c:formatCode>
                <c:ptCount val="10"/>
                <c:pt idx="0">
                  <c:v>-1069</c:v>
                </c:pt>
                <c:pt idx="1">
                  <c:v>-1833</c:v>
                </c:pt>
                <c:pt idx="2">
                  <c:v>-976</c:v>
                </c:pt>
                <c:pt idx="3">
                  <c:v>-1128</c:v>
                </c:pt>
                <c:pt idx="4">
                  <c:v>-489</c:v>
                </c:pt>
                <c:pt idx="5">
                  <c:v>-600</c:v>
                </c:pt>
                <c:pt idx="6">
                  <c:v>-593</c:v>
                </c:pt>
                <c:pt idx="7">
                  <c:v>-176</c:v>
                </c:pt>
                <c:pt idx="8">
                  <c:v>-86</c:v>
                </c:pt>
                <c:pt idx="9">
                  <c:v>-122</c:v>
                </c:pt>
              </c:numCache>
            </c:numRef>
          </c:val>
          <c:extLst>
            <c:ext xmlns:c16="http://schemas.microsoft.com/office/drawing/2014/chart" uri="{C3380CC4-5D6E-409C-BE32-E72D297353CC}">
              <c16:uniqueId val="{00000003-0F4B-487D-9EEB-7B60B35435BD}"/>
            </c:ext>
          </c:extLst>
        </c:ser>
        <c:dLbls>
          <c:showLegendKey val="0"/>
          <c:showVal val="0"/>
          <c:showCatName val="0"/>
          <c:showSerName val="0"/>
          <c:showPercent val="0"/>
          <c:showBubbleSize val="0"/>
        </c:dLbls>
        <c:gapWidth val="100"/>
        <c:axId val="1187474368"/>
        <c:axId val="1187474848"/>
      </c:barChart>
      <c:lineChart>
        <c:grouping val="standard"/>
        <c:varyColors val="0"/>
        <c:ser>
          <c:idx val="4"/>
          <c:order val="4"/>
          <c:tx>
            <c:strRef>
              <c:f>'NVDA financial statement'!$A$113</c:f>
              <c:strCache>
                <c:ptCount val="1"/>
                <c:pt idx="0">
                  <c:v>CAPEX / Rev</c:v>
                </c:pt>
              </c:strCache>
            </c:strRef>
          </c:tx>
          <c:spPr>
            <a:ln w="15875" cap="rnd">
              <a:solidFill>
                <a:schemeClr val="accent5"/>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val>
            <c:numRef>
              <c:f>'NVDA financial statement'!$B$113:$K$113</c:f>
              <c:numCache>
                <c:formatCode>0.00%</c:formatCode>
                <c:ptCount val="10"/>
                <c:pt idx="0">
                  <c:v>1.7547027346442992E-2</c:v>
                </c:pt>
                <c:pt idx="1">
                  <c:v>6.7954326388373995E-2</c:v>
                </c:pt>
                <c:pt idx="2">
                  <c:v>3.6263654603552055E-2</c:v>
                </c:pt>
                <c:pt idx="3">
                  <c:v>6.7646176911544231E-2</c:v>
                </c:pt>
                <c:pt idx="4">
                  <c:v>4.478842278805642E-2</c:v>
                </c:pt>
                <c:pt idx="5">
                  <c:v>5.1212017753499491E-2</c:v>
                </c:pt>
                <c:pt idx="6">
                  <c:v>6.1045913115091617E-2</c:v>
                </c:pt>
                <c:pt idx="7">
                  <c:v>2.5470332850940667E-2</c:v>
                </c:pt>
                <c:pt idx="8">
                  <c:v>1.716566866267465E-2</c:v>
                </c:pt>
                <c:pt idx="9">
                  <c:v>2.6057240495514736E-2</c:v>
                </c:pt>
              </c:numCache>
            </c:numRef>
          </c:val>
          <c:smooth val="0"/>
          <c:extLst>
            <c:ext xmlns:c16="http://schemas.microsoft.com/office/drawing/2014/chart" uri="{C3380CC4-5D6E-409C-BE32-E72D297353CC}">
              <c16:uniqueId val="{00000000-9C9E-48EC-B251-C4D868EC8CD9}"/>
            </c:ext>
          </c:extLst>
        </c:ser>
        <c:dLbls>
          <c:showLegendKey val="0"/>
          <c:showVal val="0"/>
          <c:showCatName val="0"/>
          <c:showSerName val="0"/>
          <c:showPercent val="0"/>
          <c:showBubbleSize val="0"/>
        </c:dLbls>
        <c:marker val="1"/>
        <c:smooth val="0"/>
        <c:axId val="1933744191"/>
        <c:axId val="1933745151"/>
      </c:lineChart>
      <c:catAx>
        <c:axId val="118747436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187474848"/>
        <c:crosses val="autoZero"/>
        <c:auto val="1"/>
        <c:lblAlgn val="ctr"/>
        <c:lblOffset val="100"/>
        <c:noMultiLvlLbl val="0"/>
      </c:catAx>
      <c:valAx>
        <c:axId val="1187474848"/>
        <c:scaling>
          <c:orientation val="minMax"/>
          <c:min val="-50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187474368"/>
        <c:crosses val="autoZero"/>
        <c:crossBetween val="between"/>
      </c:valAx>
      <c:valAx>
        <c:axId val="1933745151"/>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933744191"/>
        <c:crosses val="max"/>
        <c:crossBetween val="between"/>
      </c:valAx>
      <c:catAx>
        <c:axId val="1933744191"/>
        <c:scaling>
          <c:orientation val="minMax"/>
        </c:scaling>
        <c:delete val="1"/>
        <c:axPos val="b"/>
        <c:majorTickMark val="out"/>
        <c:minorTickMark val="none"/>
        <c:tickLblPos val="nextTo"/>
        <c:crossAx val="1933745151"/>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NVDA Balance</a:t>
            </a:r>
            <a:r>
              <a:rPr lang="it-IT" baseline="0"/>
              <a:t> Sheet</a:t>
            </a:r>
            <a:endParaRPr lang="it-IT"/>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'NVDA financial statement'!$A$36</c:f>
              <c:strCache>
                <c:ptCount val="1"/>
                <c:pt idx="0">
                  <c:v>Cash &amp; Equivalents</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'NVDA financial statement'!$B$33:$K$33</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statement'!$B$36:$K$36</c:f>
              <c:numCache>
                <c:formatCode>General</c:formatCode>
                <c:ptCount val="10"/>
                <c:pt idx="0">
                  <c:v>7280</c:v>
                </c:pt>
                <c:pt idx="1">
                  <c:v>3389</c:v>
                </c:pt>
                <c:pt idx="2">
                  <c:v>1990</c:v>
                </c:pt>
                <c:pt idx="3">
                  <c:v>847</c:v>
                </c:pt>
                <c:pt idx="4">
                  <c:v>10896</c:v>
                </c:pt>
                <c:pt idx="5">
                  <c:v>782</c:v>
                </c:pt>
                <c:pt idx="6">
                  <c:v>4002</c:v>
                </c:pt>
                <c:pt idx="7">
                  <c:v>1766</c:v>
                </c:pt>
                <c:pt idx="8">
                  <c:v>596</c:v>
                </c:pt>
                <c:pt idx="9">
                  <c:v>497</c:v>
                </c:pt>
              </c:numCache>
            </c:numRef>
          </c:val>
          <c:extLst>
            <c:ext xmlns:c16="http://schemas.microsoft.com/office/drawing/2014/chart" uri="{C3380CC4-5D6E-409C-BE32-E72D297353CC}">
              <c16:uniqueId val="{00000000-BF08-4727-805D-4DEC99194515}"/>
            </c:ext>
          </c:extLst>
        </c:ser>
        <c:ser>
          <c:idx val="1"/>
          <c:order val="1"/>
          <c:tx>
            <c:strRef>
              <c:f>'NVDA financial statement'!$A$74</c:f>
              <c:strCache>
                <c:ptCount val="1"/>
                <c:pt idx="0">
                  <c:v>Total Debt</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'NVDA financial statement'!$B$33:$K$33</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statement'!$B$74:$K$74</c:f>
              <c:numCache>
                <c:formatCode>General</c:formatCode>
                <c:ptCount val="10"/>
                <c:pt idx="0">
                  <c:v>11056</c:v>
                </c:pt>
                <c:pt idx="1">
                  <c:v>11855</c:v>
                </c:pt>
                <c:pt idx="2">
                  <c:v>11687</c:v>
                </c:pt>
                <c:pt idx="3">
                  <c:v>7597</c:v>
                </c:pt>
                <c:pt idx="4">
                  <c:v>2552</c:v>
                </c:pt>
                <c:pt idx="5">
                  <c:v>1988</c:v>
                </c:pt>
                <c:pt idx="6">
                  <c:v>2000</c:v>
                </c:pt>
                <c:pt idx="7">
                  <c:v>2816</c:v>
                </c:pt>
                <c:pt idx="8">
                  <c:v>1510</c:v>
                </c:pt>
                <c:pt idx="9">
                  <c:v>1398</c:v>
                </c:pt>
              </c:numCache>
            </c:numRef>
          </c:val>
          <c:extLst>
            <c:ext xmlns:c16="http://schemas.microsoft.com/office/drawing/2014/chart" uri="{C3380CC4-5D6E-409C-BE32-E72D297353CC}">
              <c16:uniqueId val="{00000001-BF08-4727-805D-4DEC99194515}"/>
            </c:ext>
          </c:extLst>
        </c:ser>
        <c:dLbls>
          <c:showLegendKey val="0"/>
          <c:showVal val="0"/>
          <c:showCatName val="0"/>
          <c:showSerName val="0"/>
          <c:showPercent val="0"/>
          <c:showBubbleSize val="0"/>
        </c:dLbls>
        <c:gapWidth val="219"/>
        <c:axId val="113271312"/>
        <c:axId val="113272752"/>
      </c:barChart>
      <c:lineChart>
        <c:grouping val="standard"/>
        <c:varyColors val="0"/>
        <c:ser>
          <c:idx val="2"/>
          <c:order val="2"/>
          <c:tx>
            <c:strRef>
              <c:f>'NVDA financial statement'!$A$76</c:f>
              <c:strCache>
                <c:ptCount val="1"/>
                <c:pt idx="0">
                  <c:v> Cash Ratio </c:v>
                </c:pt>
              </c:strCache>
            </c:strRef>
          </c:tx>
          <c:spPr>
            <a:ln w="15875" cap="rnd">
              <a:solidFill>
                <a:schemeClr val="accent3"/>
              </a:solidFill>
              <a:round/>
            </a:ln>
            <a:effectLst/>
          </c:spPr>
          <c:marker>
            <c:symbol val="circle"/>
            <c:size val="5"/>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cat>
            <c:numRef>
              <c:f>'NVDA financial statement'!$B$33:$K$33</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statement'!$B$76:$K$76</c:f>
              <c:numCache>
                <c:formatCode>0.00</c:formatCode>
                <c:ptCount val="10"/>
                <c:pt idx="0">
                  <c:v>0.6847897657793246</c:v>
                </c:pt>
                <c:pt idx="1">
                  <c:v>0.51637970440347403</c:v>
                </c:pt>
                <c:pt idx="2">
                  <c:v>0.45905420991926182</c:v>
                </c:pt>
                <c:pt idx="3">
                  <c:v>0.21579617834394904</c:v>
                </c:pt>
                <c:pt idx="4">
                  <c:v>0.40210425922464571</c:v>
                </c:pt>
                <c:pt idx="5">
                  <c:v>0.58841234010534238</c:v>
                </c:pt>
                <c:pt idx="6">
                  <c:v>0.7796377258525613</c:v>
                </c:pt>
                <c:pt idx="7">
                  <c:v>0.97086311159978012</c:v>
                </c:pt>
                <c:pt idx="8">
                  <c:v>0.24446267432321575</c:v>
                </c:pt>
                <c:pt idx="9">
                  <c:v>0.5546875</c:v>
                </c:pt>
              </c:numCache>
            </c:numRef>
          </c:val>
          <c:smooth val="0"/>
          <c:extLst>
            <c:ext xmlns:c16="http://schemas.microsoft.com/office/drawing/2014/chart" uri="{C3380CC4-5D6E-409C-BE32-E72D297353CC}">
              <c16:uniqueId val="{00000002-BF08-4727-805D-4DEC99194515}"/>
            </c:ext>
          </c:extLst>
        </c:ser>
        <c:ser>
          <c:idx val="3"/>
          <c:order val="3"/>
          <c:tx>
            <c:strRef>
              <c:f>'NVDA financial statement'!$A$77</c:f>
              <c:strCache>
                <c:ptCount val="1"/>
                <c:pt idx="0">
                  <c:v> Debt Ratio </c:v>
                </c:pt>
              </c:strCache>
            </c:strRef>
          </c:tx>
          <c:spPr>
            <a:ln w="15875" cap="rnd">
              <a:solidFill>
                <a:schemeClr val="accent4"/>
              </a:solidFill>
              <a:round/>
            </a:ln>
            <a:effectLst/>
          </c:spPr>
          <c:marker>
            <c:symbol val="circle"/>
            <c:size val="5"/>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cat>
            <c:numRef>
              <c:f>'NVDA financial statement'!$B$33:$K$33</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'NVDA financial statement'!$B$77:$K$77</c:f>
              <c:numCache>
                <c:formatCode>General</c:formatCode>
                <c:ptCount val="10"/>
                <c:pt idx="0">
                  <c:v>0.151</c:v>
                </c:pt>
                <c:pt idx="1">
                  <c:v>0.28799999999999998</c:v>
                </c:pt>
                <c:pt idx="2">
                  <c:v>0.26800000000000002</c:v>
                </c:pt>
                <c:pt idx="3">
                  <c:v>0.26400000000000001</c:v>
                </c:pt>
                <c:pt idx="4">
                  <c:v>0.153</c:v>
                </c:pt>
                <c:pt idx="5">
                  <c:v>0.156</c:v>
                </c:pt>
                <c:pt idx="6">
                  <c:v>0.17799999999999999</c:v>
                </c:pt>
                <c:pt idx="7">
                  <c:v>0.28599999999999998</c:v>
                </c:pt>
                <c:pt idx="8">
                  <c:v>0.20499999999999999</c:v>
                </c:pt>
                <c:pt idx="9">
                  <c:v>0.214</c:v>
                </c:pt>
              </c:numCache>
            </c:numRef>
          </c:val>
          <c:smooth val="0"/>
          <c:extLst>
            <c:ext xmlns:c16="http://schemas.microsoft.com/office/drawing/2014/chart" uri="{C3380CC4-5D6E-409C-BE32-E72D297353CC}">
              <c16:uniqueId val="{00000003-BF08-4727-805D-4DEC99194515}"/>
            </c:ext>
          </c:extLst>
        </c:ser>
        <c:dLbls>
          <c:showLegendKey val="0"/>
          <c:showVal val="0"/>
          <c:showCatName val="0"/>
          <c:showSerName val="0"/>
          <c:showPercent val="0"/>
          <c:showBubbleSize val="0"/>
        </c:dLbls>
        <c:marker val="1"/>
        <c:smooth val="0"/>
        <c:axId val="1179429280"/>
        <c:axId val="1304909408"/>
      </c:lineChart>
      <c:catAx>
        <c:axId val="11327131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13272752"/>
        <c:crosses val="autoZero"/>
        <c:auto val="1"/>
        <c:lblAlgn val="ctr"/>
        <c:lblOffset val="100"/>
        <c:noMultiLvlLbl val="0"/>
      </c:catAx>
      <c:valAx>
        <c:axId val="11327275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13271312"/>
        <c:crosses val="autoZero"/>
        <c:crossBetween val="between"/>
      </c:valAx>
      <c:valAx>
        <c:axId val="1304909408"/>
        <c:scaling>
          <c:orientation val="minMax"/>
          <c:max val="2"/>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179429280"/>
        <c:crosses val="max"/>
        <c:crossBetween val="between"/>
      </c:valAx>
      <c:catAx>
        <c:axId val="1179429280"/>
        <c:scaling>
          <c:orientation val="minMax"/>
        </c:scaling>
        <c:delete val="1"/>
        <c:axPos val="b"/>
        <c:numFmt formatCode="General" sourceLinked="1"/>
        <c:majorTickMark val="none"/>
        <c:minorTickMark val="none"/>
        <c:tickLblPos val="nextTo"/>
        <c:crossAx val="130490940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EPS Annual Growth SP500 -vs- Big Tech</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'SPX avg data'!$B$31:$B$32</c:f>
              <c:strCache>
                <c:ptCount val="2"/>
                <c:pt idx="0">
                  <c:v>S&amp;P 500 Median</c:v>
                </c:pt>
                <c:pt idx="1">
                  <c:v>Annual EPS Growth</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'SPX avg data'!$A$33:$A$36</c:f>
              <c:strCache>
                <c:ptCount val="4"/>
                <c:pt idx="0">
                  <c:v>2023</c:v>
                </c:pt>
                <c:pt idx="1">
                  <c:v>2024F</c:v>
                </c:pt>
                <c:pt idx="2">
                  <c:v>2025F</c:v>
                </c:pt>
                <c:pt idx="3">
                  <c:v>2026F</c:v>
                </c:pt>
              </c:strCache>
            </c:strRef>
          </c:cat>
          <c:val>
            <c:numRef>
              <c:f>'SPX avg data'!$B$33:$B$36</c:f>
              <c:numCache>
                <c:formatCode>0%</c:formatCode>
                <c:ptCount val="4"/>
                <c:pt idx="0">
                  <c:v>0.04</c:v>
                </c:pt>
                <c:pt idx="1">
                  <c:v>0.06</c:v>
                </c:pt>
                <c:pt idx="2">
                  <c:v>0.11</c:v>
                </c:pt>
                <c:pt idx="3">
                  <c:v>0.09</c:v>
                </c:pt>
              </c:numCache>
            </c:numRef>
          </c:val>
          <c:extLst>
            <c:ext xmlns:c16="http://schemas.microsoft.com/office/drawing/2014/chart" uri="{C3380CC4-5D6E-409C-BE32-E72D297353CC}">
              <c16:uniqueId val="{00000000-B89D-4C88-9D54-0D411748C8C2}"/>
            </c:ext>
          </c:extLst>
        </c:ser>
        <c:ser>
          <c:idx val="1"/>
          <c:order val="1"/>
          <c:tx>
            <c:strRef>
              <c:f>'SPX avg data'!$C$31:$C$32</c:f>
              <c:strCache>
                <c:ptCount val="2"/>
                <c:pt idx="0">
                  <c:v>MSFT, NVDA, AMZN, GOOGL, META</c:v>
                </c:pt>
                <c:pt idx="1">
                  <c:v>Annual EPS Growth</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'SPX avg data'!$A$33:$A$36</c:f>
              <c:strCache>
                <c:ptCount val="4"/>
                <c:pt idx="0">
                  <c:v>2023</c:v>
                </c:pt>
                <c:pt idx="1">
                  <c:v>2024F</c:v>
                </c:pt>
                <c:pt idx="2">
                  <c:v>2025F</c:v>
                </c:pt>
                <c:pt idx="3">
                  <c:v>2026F</c:v>
                </c:pt>
              </c:strCache>
            </c:strRef>
          </c:cat>
          <c:val>
            <c:numRef>
              <c:f>'SPX avg data'!$C$33:$C$36</c:f>
              <c:numCache>
                <c:formatCode>0%</c:formatCode>
                <c:ptCount val="4"/>
                <c:pt idx="0">
                  <c:v>0.56999999999999995</c:v>
                </c:pt>
                <c:pt idx="1">
                  <c:v>0.37</c:v>
                </c:pt>
                <c:pt idx="2">
                  <c:v>0.19</c:v>
                </c:pt>
                <c:pt idx="3">
                  <c:v>0.13</c:v>
                </c:pt>
              </c:numCache>
            </c:numRef>
          </c:val>
          <c:extLst>
            <c:ext xmlns:c16="http://schemas.microsoft.com/office/drawing/2014/chart" uri="{C3380CC4-5D6E-409C-BE32-E72D297353CC}">
              <c16:uniqueId val="{00000001-B89D-4C88-9D54-0D411748C8C2}"/>
            </c:ext>
          </c:extLst>
        </c:ser>
        <c:dLbls>
          <c:dLblPos val="outEnd"/>
          <c:showLegendKey val="0"/>
          <c:showVal val="1"/>
          <c:showCatName val="0"/>
          <c:showSerName val="0"/>
          <c:showPercent val="0"/>
          <c:showBubbleSize val="0"/>
        </c:dLbls>
        <c:gapWidth val="100"/>
        <c:overlap val="-24"/>
        <c:axId val="1244034448"/>
        <c:axId val="1244019568"/>
      </c:barChart>
      <c:catAx>
        <c:axId val="12440344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44019568"/>
        <c:crosses val="autoZero"/>
        <c:auto val="1"/>
        <c:lblAlgn val="ctr"/>
        <c:lblOffset val="100"/>
        <c:noMultiLvlLbl val="0"/>
      </c:catAx>
      <c:valAx>
        <c:axId val="1244019568"/>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44034448"/>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b="1" i="0">
                <a:effectLst/>
              </a:rPr>
              <a:t>S&amp;P 500 Operating Margin</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1"/>
          <c:order val="1"/>
          <c:tx>
            <c:strRef>
              <c:f>'SPX avg data'!$E$78</c:f>
              <c:strCache>
                <c:ptCount val="1"/>
                <c:pt idx="0">
                  <c:v>YOY (%)</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dLbls>
            <c:delete val="1"/>
          </c:dLbls>
          <c:cat>
            <c:numRef>
              <c:f>'SPX avg data'!$C$79:$C$92</c:f>
              <c:numCache>
                <c:formatCode>m/d/yyyy</c:formatCode>
                <c:ptCount val="14"/>
                <c:pt idx="0">
                  <c:v>45199</c:v>
                </c:pt>
                <c:pt idx="1">
                  <c:v>45107</c:v>
                </c:pt>
                <c:pt idx="2">
                  <c:v>45016</c:v>
                </c:pt>
                <c:pt idx="3">
                  <c:v>44926</c:v>
                </c:pt>
                <c:pt idx="4">
                  <c:v>44834</c:v>
                </c:pt>
                <c:pt idx="5">
                  <c:v>44742</c:v>
                </c:pt>
                <c:pt idx="6">
                  <c:v>44651</c:v>
                </c:pt>
                <c:pt idx="7">
                  <c:v>44561</c:v>
                </c:pt>
                <c:pt idx="8">
                  <c:v>44469</c:v>
                </c:pt>
                <c:pt idx="9">
                  <c:v>44377</c:v>
                </c:pt>
                <c:pt idx="10">
                  <c:v>44286</c:v>
                </c:pt>
                <c:pt idx="11">
                  <c:v>44196</c:v>
                </c:pt>
                <c:pt idx="12">
                  <c:v>44104</c:v>
                </c:pt>
                <c:pt idx="13">
                  <c:v>44012</c:v>
                </c:pt>
              </c:numCache>
            </c:numRef>
          </c:cat>
          <c:val>
            <c:numRef>
              <c:f>'SPX avg data'!$E$79:$E$92</c:f>
              <c:numCache>
                <c:formatCode>0.00%</c:formatCode>
                <c:ptCount val="14"/>
                <c:pt idx="0">
                  <c:v>-6.3E-3</c:v>
                </c:pt>
                <c:pt idx="1">
                  <c:v>9.2200000000000004E-2</c:v>
                </c:pt>
                <c:pt idx="2">
                  <c:v>-2.4500000000000001E-2</c:v>
                </c:pt>
                <c:pt idx="3">
                  <c:v>-0.1857</c:v>
                </c:pt>
                <c:pt idx="4">
                  <c:v>-0.14330000000000001</c:v>
                </c:pt>
                <c:pt idx="5">
                  <c:v>-0.19739999999999999</c:v>
                </c:pt>
                <c:pt idx="6">
                  <c:v>-8.3900000000000002E-2</c:v>
                </c:pt>
                <c:pt idx="7">
                  <c:v>0.2903</c:v>
                </c:pt>
                <c:pt idx="8">
                  <c:v>0.2046</c:v>
                </c:pt>
                <c:pt idx="9">
                  <c:v>0.5948</c:v>
                </c:pt>
                <c:pt idx="10">
                  <c:v>1.2211000000000001</c:v>
                </c:pt>
                <c:pt idx="11">
                  <c:v>-2.0899999999999998E-2</c:v>
                </c:pt>
                <c:pt idx="12">
                  <c:v>-2.52E-2</c:v>
                </c:pt>
                <c:pt idx="13">
                  <c:v>-0.25580000000000003</c:v>
                </c:pt>
              </c:numCache>
            </c:numRef>
          </c:val>
          <c:extLst>
            <c:ext xmlns:c16="http://schemas.microsoft.com/office/drawing/2014/chart" uri="{C3380CC4-5D6E-409C-BE32-E72D297353CC}">
              <c16:uniqueId val="{00000001-799C-4D7E-830E-87EC27DB6729}"/>
            </c:ext>
          </c:extLst>
        </c:ser>
        <c:dLbls>
          <c:dLblPos val="outEnd"/>
          <c:showLegendKey val="0"/>
          <c:showVal val="1"/>
          <c:showCatName val="0"/>
          <c:showSerName val="0"/>
          <c:showPercent val="0"/>
          <c:showBubbleSize val="0"/>
        </c:dLbls>
        <c:gapWidth val="150"/>
        <c:axId val="117987391"/>
        <c:axId val="117988351"/>
      </c:barChart>
      <c:lineChart>
        <c:grouping val="standard"/>
        <c:varyColors val="0"/>
        <c:ser>
          <c:idx val="0"/>
          <c:order val="0"/>
          <c:tx>
            <c:strRef>
              <c:f>'SPX avg data'!$D$78</c:f>
              <c:strCache>
                <c:ptCount val="1"/>
                <c:pt idx="0">
                  <c:v>Value</c:v>
                </c:pt>
              </c:strCache>
            </c:strRef>
          </c:tx>
          <c:spPr>
            <a:ln w="15875" cap="rnd">
              <a:solidFill>
                <a:schemeClr val="accent1"/>
              </a:solidFill>
              <a:round/>
            </a:ln>
            <a:effectLst/>
          </c:spPr>
          <c:marker>
            <c:symbol val="circle"/>
            <c:size val="5"/>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marker>
          <c:dLbls>
            <c:dLbl>
              <c:idx val="0"/>
              <c:delete val="1"/>
              <c:extLst>
                <c:ext xmlns:c15="http://schemas.microsoft.com/office/drawing/2012/chart" uri="{CE6537A1-D6FC-4f65-9D91-7224C49458BB}"/>
                <c:ext xmlns:c16="http://schemas.microsoft.com/office/drawing/2014/chart" uri="{C3380CC4-5D6E-409C-BE32-E72D297353CC}">
                  <c16:uniqueId val="{00000002-799C-4D7E-830E-87EC27DB6729}"/>
                </c:ext>
              </c:extLst>
            </c:dLbl>
            <c:dLbl>
              <c:idx val="1"/>
              <c:delete val="1"/>
              <c:extLst>
                <c:ext xmlns:c15="http://schemas.microsoft.com/office/drawing/2012/chart" uri="{CE6537A1-D6FC-4f65-9D91-7224C49458BB}"/>
                <c:ext xmlns:c16="http://schemas.microsoft.com/office/drawing/2014/chart" uri="{C3380CC4-5D6E-409C-BE32-E72D297353CC}">
                  <c16:uniqueId val="{00000003-799C-4D7E-830E-87EC27DB6729}"/>
                </c:ext>
              </c:extLst>
            </c:dLbl>
            <c:dLbl>
              <c:idx val="2"/>
              <c:delete val="1"/>
              <c:extLst>
                <c:ext xmlns:c15="http://schemas.microsoft.com/office/drawing/2012/chart" uri="{CE6537A1-D6FC-4f65-9D91-7224C49458BB}"/>
                <c:ext xmlns:c16="http://schemas.microsoft.com/office/drawing/2014/chart" uri="{C3380CC4-5D6E-409C-BE32-E72D297353CC}">
                  <c16:uniqueId val="{00000004-799C-4D7E-830E-87EC27DB6729}"/>
                </c:ext>
              </c:extLst>
            </c:dLbl>
            <c:dLbl>
              <c:idx val="3"/>
              <c:delete val="1"/>
              <c:extLst>
                <c:ext xmlns:c15="http://schemas.microsoft.com/office/drawing/2012/chart" uri="{CE6537A1-D6FC-4f65-9D91-7224C49458BB}"/>
                <c:ext xmlns:c16="http://schemas.microsoft.com/office/drawing/2014/chart" uri="{C3380CC4-5D6E-409C-BE32-E72D297353CC}">
                  <c16:uniqueId val="{00000005-799C-4D7E-830E-87EC27DB6729}"/>
                </c:ext>
              </c:extLst>
            </c:dLbl>
            <c:dLbl>
              <c:idx val="4"/>
              <c:delete val="1"/>
              <c:extLst>
                <c:ext xmlns:c15="http://schemas.microsoft.com/office/drawing/2012/chart" uri="{CE6537A1-D6FC-4f65-9D91-7224C49458BB}"/>
                <c:ext xmlns:c16="http://schemas.microsoft.com/office/drawing/2014/chart" uri="{C3380CC4-5D6E-409C-BE32-E72D297353CC}">
                  <c16:uniqueId val="{00000006-799C-4D7E-830E-87EC27DB6729}"/>
                </c:ext>
              </c:extLst>
            </c:dLbl>
            <c:dLbl>
              <c:idx val="5"/>
              <c:delete val="1"/>
              <c:extLst>
                <c:ext xmlns:c15="http://schemas.microsoft.com/office/drawing/2012/chart" uri="{CE6537A1-D6FC-4f65-9D91-7224C49458BB}"/>
                <c:ext xmlns:c16="http://schemas.microsoft.com/office/drawing/2014/chart" uri="{C3380CC4-5D6E-409C-BE32-E72D297353CC}">
                  <c16:uniqueId val="{00000007-799C-4D7E-830E-87EC27DB6729}"/>
                </c:ext>
              </c:extLst>
            </c:dLbl>
            <c:dLbl>
              <c:idx val="6"/>
              <c:delete val="1"/>
              <c:extLst>
                <c:ext xmlns:c15="http://schemas.microsoft.com/office/drawing/2012/chart" uri="{CE6537A1-D6FC-4f65-9D91-7224C49458BB}"/>
                <c:ext xmlns:c16="http://schemas.microsoft.com/office/drawing/2014/chart" uri="{C3380CC4-5D6E-409C-BE32-E72D297353CC}">
                  <c16:uniqueId val="{00000008-799C-4D7E-830E-87EC27DB6729}"/>
                </c:ext>
              </c:extLst>
            </c:dLbl>
            <c:dLbl>
              <c:idx val="7"/>
              <c:delete val="1"/>
              <c:extLst>
                <c:ext xmlns:c15="http://schemas.microsoft.com/office/drawing/2012/chart" uri="{CE6537A1-D6FC-4f65-9D91-7224C49458BB}"/>
                <c:ext xmlns:c16="http://schemas.microsoft.com/office/drawing/2014/chart" uri="{C3380CC4-5D6E-409C-BE32-E72D297353CC}">
                  <c16:uniqueId val="{00000009-799C-4D7E-830E-87EC27DB6729}"/>
                </c:ext>
              </c:extLst>
            </c:dLbl>
            <c:dLbl>
              <c:idx val="8"/>
              <c:delete val="1"/>
              <c:extLst>
                <c:ext xmlns:c15="http://schemas.microsoft.com/office/drawing/2012/chart" uri="{CE6537A1-D6FC-4f65-9D91-7224C49458BB}"/>
                <c:ext xmlns:c16="http://schemas.microsoft.com/office/drawing/2014/chart" uri="{C3380CC4-5D6E-409C-BE32-E72D297353CC}">
                  <c16:uniqueId val="{0000000A-799C-4D7E-830E-87EC27DB6729}"/>
                </c:ext>
              </c:extLst>
            </c:dLbl>
            <c:dLbl>
              <c:idx val="9"/>
              <c:delete val="1"/>
              <c:extLst>
                <c:ext xmlns:c15="http://schemas.microsoft.com/office/drawing/2012/chart" uri="{CE6537A1-D6FC-4f65-9D91-7224C49458BB}"/>
                <c:ext xmlns:c16="http://schemas.microsoft.com/office/drawing/2014/chart" uri="{C3380CC4-5D6E-409C-BE32-E72D297353CC}">
                  <c16:uniqueId val="{0000000B-799C-4D7E-830E-87EC27DB6729}"/>
                </c:ext>
              </c:extLst>
            </c:dLbl>
            <c:dLbl>
              <c:idx val="10"/>
              <c:delete val="1"/>
              <c:extLst>
                <c:ext xmlns:c15="http://schemas.microsoft.com/office/drawing/2012/chart" uri="{CE6537A1-D6FC-4f65-9D91-7224C49458BB}"/>
                <c:ext xmlns:c16="http://schemas.microsoft.com/office/drawing/2014/chart" uri="{C3380CC4-5D6E-409C-BE32-E72D297353CC}">
                  <c16:uniqueId val="{0000000C-799C-4D7E-830E-87EC27DB6729}"/>
                </c:ext>
              </c:extLst>
            </c:dLbl>
            <c:dLbl>
              <c:idx val="11"/>
              <c:delete val="1"/>
              <c:extLst>
                <c:ext xmlns:c15="http://schemas.microsoft.com/office/drawing/2012/chart" uri="{CE6537A1-D6FC-4f65-9D91-7224C49458BB}"/>
                <c:ext xmlns:c16="http://schemas.microsoft.com/office/drawing/2014/chart" uri="{C3380CC4-5D6E-409C-BE32-E72D297353CC}">
                  <c16:uniqueId val="{0000000D-799C-4D7E-830E-87EC27DB6729}"/>
                </c:ext>
              </c:extLst>
            </c:dLbl>
            <c:dLbl>
              <c:idx val="12"/>
              <c:delete val="1"/>
              <c:extLst>
                <c:ext xmlns:c15="http://schemas.microsoft.com/office/drawing/2012/chart" uri="{CE6537A1-D6FC-4f65-9D91-7224C49458BB}"/>
                <c:ext xmlns:c16="http://schemas.microsoft.com/office/drawing/2014/chart" uri="{C3380CC4-5D6E-409C-BE32-E72D297353CC}">
                  <c16:uniqueId val="{0000000E-799C-4D7E-830E-87EC27DB6729}"/>
                </c:ext>
              </c:extLst>
            </c:dLbl>
            <c:dLbl>
              <c:idx val="13"/>
              <c:layout>
                <c:manualLayout>
                  <c:x val="-8.6111111111111208E-2"/>
                  <c:y val="-8.7962962962962965E-2"/>
                </c:manualLayout>
              </c:layout>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F-799C-4D7E-830E-87EC27DB6729}"/>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it-IT"/>
              </a:p>
            </c:txPr>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numRef>
              <c:f>'SPX avg data'!$C$79:$C$92</c:f>
              <c:numCache>
                <c:formatCode>m/d/yyyy</c:formatCode>
                <c:ptCount val="14"/>
                <c:pt idx="0">
                  <c:v>45199</c:v>
                </c:pt>
                <c:pt idx="1">
                  <c:v>45107</c:v>
                </c:pt>
                <c:pt idx="2">
                  <c:v>45016</c:v>
                </c:pt>
                <c:pt idx="3">
                  <c:v>44926</c:v>
                </c:pt>
                <c:pt idx="4">
                  <c:v>44834</c:v>
                </c:pt>
                <c:pt idx="5">
                  <c:v>44742</c:v>
                </c:pt>
                <c:pt idx="6">
                  <c:v>44651</c:v>
                </c:pt>
                <c:pt idx="7">
                  <c:v>44561</c:v>
                </c:pt>
                <c:pt idx="8">
                  <c:v>44469</c:v>
                </c:pt>
                <c:pt idx="9">
                  <c:v>44377</c:v>
                </c:pt>
                <c:pt idx="10">
                  <c:v>44286</c:v>
                </c:pt>
                <c:pt idx="11">
                  <c:v>44196</c:v>
                </c:pt>
                <c:pt idx="12">
                  <c:v>44104</c:v>
                </c:pt>
                <c:pt idx="13">
                  <c:v>44012</c:v>
                </c:pt>
              </c:numCache>
            </c:numRef>
          </c:cat>
          <c:val>
            <c:numRef>
              <c:f>'SPX avg data'!$D$79:$D$92</c:f>
              <c:numCache>
                <c:formatCode>0.00%</c:formatCode>
                <c:ptCount val="14"/>
                <c:pt idx="0">
                  <c:v>0.11210000000000001</c:v>
                </c:pt>
                <c:pt idx="1">
                  <c:v>0.11866699999999999</c:v>
                </c:pt>
                <c:pt idx="2">
                  <c:v>0.116384</c:v>
                </c:pt>
                <c:pt idx="3">
                  <c:v>0.109157</c:v>
                </c:pt>
                <c:pt idx="4">
                  <c:v>0.11280800000000001</c:v>
                </c:pt>
                <c:pt idx="5">
                  <c:v>0.108649</c:v>
                </c:pt>
                <c:pt idx="6">
                  <c:v>0.11930399999999999</c:v>
                </c:pt>
                <c:pt idx="7">
                  <c:v>0.13405800000000001</c:v>
                </c:pt>
                <c:pt idx="8">
                  <c:v>0.13167400000000001</c:v>
                </c:pt>
                <c:pt idx="9">
                  <c:v>0.13536899999999999</c:v>
                </c:pt>
                <c:pt idx="10">
                  <c:v>0.13022800000000001</c:v>
                </c:pt>
                <c:pt idx="11">
                  <c:v>0.103897</c:v>
                </c:pt>
                <c:pt idx="12">
                  <c:v>0.10931299999999999</c:v>
                </c:pt>
                <c:pt idx="13">
                  <c:v>8.4883E-2</c:v>
                </c:pt>
              </c:numCache>
            </c:numRef>
          </c:val>
          <c:smooth val="0"/>
          <c:extLst>
            <c:ext xmlns:c16="http://schemas.microsoft.com/office/drawing/2014/chart" uri="{C3380CC4-5D6E-409C-BE32-E72D297353CC}">
              <c16:uniqueId val="{00000000-799C-4D7E-830E-87EC27DB6729}"/>
            </c:ext>
          </c:extLst>
        </c:ser>
        <c:dLbls>
          <c:showLegendKey val="0"/>
          <c:showVal val="1"/>
          <c:showCatName val="0"/>
          <c:showSerName val="0"/>
          <c:showPercent val="0"/>
          <c:showBubbleSize val="0"/>
        </c:dLbls>
        <c:marker val="1"/>
        <c:smooth val="0"/>
        <c:axId val="380482320"/>
        <c:axId val="380480880"/>
      </c:lineChart>
      <c:dateAx>
        <c:axId val="380482320"/>
        <c:scaling>
          <c:orientation val="minMax"/>
        </c:scaling>
        <c:delete val="0"/>
        <c:axPos val="b"/>
        <c:numFmt formatCode="m/d/yyyy"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380480880"/>
        <c:crosses val="autoZero"/>
        <c:auto val="1"/>
        <c:lblOffset val="100"/>
        <c:baseTimeUnit val="months"/>
      </c:dateAx>
      <c:valAx>
        <c:axId val="380480880"/>
        <c:scaling>
          <c:orientation val="minMax"/>
          <c:max val="0.14000000000000001"/>
          <c:min val="5.000000000000001E-2"/>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380482320"/>
        <c:crosses val="autoZero"/>
        <c:crossBetween val="between"/>
      </c:valAx>
      <c:valAx>
        <c:axId val="117988351"/>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17987391"/>
        <c:crosses val="max"/>
        <c:crossBetween val="between"/>
      </c:valAx>
      <c:dateAx>
        <c:axId val="117987391"/>
        <c:scaling>
          <c:orientation val="minMax"/>
        </c:scaling>
        <c:delete val="1"/>
        <c:axPos val="b"/>
        <c:numFmt formatCode="m/d/yyyy" sourceLinked="1"/>
        <c:majorTickMark val="out"/>
        <c:minorTickMark val="none"/>
        <c:tickLblPos val="nextTo"/>
        <c:crossAx val="117988351"/>
        <c:crosses val="autoZero"/>
        <c:auto val="1"/>
        <c:lblOffset val="100"/>
        <c:baseTimeUnit val="months"/>
      </c:date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it-IT"/>
              <a:t>AAPL Efficency (in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it-IT"/>
        </a:p>
      </c:txPr>
    </c:title>
    <c:autoTitleDeleted val="0"/>
    <c:plotArea>
      <c:layout/>
      <c:lineChart>
        <c:grouping val="standard"/>
        <c:varyColors val="0"/>
        <c:ser>
          <c:idx val="0"/>
          <c:order val="0"/>
          <c:tx>
            <c:strRef>
              <c:f>'AAPL financial data'!$A$24</c:f>
              <c:strCache>
                <c:ptCount val="1"/>
                <c:pt idx="0">
                  <c:v> Return on Assets </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'AAPL financial data'!$B$1:$J$1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data'!$B$24:$J$24</c:f>
              <c:numCache>
                <c:formatCode>General</c:formatCode>
                <c:ptCount val="9"/>
                <c:pt idx="0">
                  <c:v>27.51</c:v>
                </c:pt>
                <c:pt idx="1">
                  <c:v>28.29</c:v>
                </c:pt>
                <c:pt idx="2">
                  <c:v>26.97</c:v>
                </c:pt>
                <c:pt idx="3">
                  <c:v>17.73</c:v>
                </c:pt>
                <c:pt idx="4">
                  <c:v>16.32</c:v>
                </c:pt>
                <c:pt idx="5">
                  <c:v>16.28</c:v>
                </c:pt>
                <c:pt idx="6">
                  <c:v>12.88</c:v>
                </c:pt>
                <c:pt idx="7">
                  <c:v>14.2</c:v>
                </c:pt>
                <c:pt idx="8">
                  <c:v>18.39</c:v>
                </c:pt>
              </c:numCache>
            </c:numRef>
          </c:val>
          <c:smooth val="0"/>
          <c:extLst>
            <c:ext xmlns:c16="http://schemas.microsoft.com/office/drawing/2014/chart" uri="{C3380CC4-5D6E-409C-BE32-E72D297353CC}">
              <c16:uniqueId val="{00000000-5CFC-472E-91A8-9ECFAAED47D0}"/>
            </c:ext>
          </c:extLst>
        </c:ser>
        <c:ser>
          <c:idx val="1"/>
          <c:order val="1"/>
          <c:tx>
            <c:strRef>
              <c:f>'AAPL financial data'!$A$25</c:f>
              <c:strCache>
                <c:ptCount val="1"/>
                <c:pt idx="0">
                  <c:v> Return on Equity </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'AAPL financial data'!$B$1:$J$1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data'!$B$25:$J$25</c:f>
              <c:numCache>
                <c:formatCode>General</c:formatCode>
                <c:ptCount val="9"/>
                <c:pt idx="0">
                  <c:v>156.08000000000001</c:v>
                </c:pt>
                <c:pt idx="1">
                  <c:v>196.96</c:v>
                </c:pt>
                <c:pt idx="2">
                  <c:v>150.07</c:v>
                </c:pt>
                <c:pt idx="3">
                  <c:v>87.87</c:v>
                </c:pt>
                <c:pt idx="4">
                  <c:v>61.06</c:v>
                </c:pt>
                <c:pt idx="5">
                  <c:v>55.56</c:v>
                </c:pt>
                <c:pt idx="6">
                  <c:v>36.07</c:v>
                </c:pt>
                <c:pt idx="7">
                  <c:v>35.619999999999997</c:v>
                </c:pt>
                <c:pt idx="8">
                  <c:v>44.74</c:v>
                </c:pt>
              </c:numCache>
            </c:numRef>
          </c:val>
          <c:smooth val="0"/>
          <c:extLst>
            <c:ext xmlns:c16="http://schemas.microsoft.com/office/drawing/2014/chart" uri="{C3380CC4-5D6E-409C-BE32-E72D297353CC}">
              <c16:uniqueId val="{00000001-5CFC-472E-91A8-9ECFAAED47D0}"/>
            </c:ext>
          </c:extLst>
        </c:ser>
        <c:ser>
          <c:idx val="2"/>
          <c:order val="2"/>
          <c:tx>
            <c:strRef>
              <c:f>'AAPL financial data'!$A$26</c:f>
              <c:strCache>
                <c:ptCount val="1"/>
                <c:pt idx="0">
                  <c:v> Return on Capital Employed </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'AAPL financial data'!$B$1:$J$1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data'!$B$26:$J$26</c:f>
              <c:numCache>
                <c:formatCode>General</c:formatCode>
                <c:ptCount val="9"/>
                <c:pt idx="0">
                  <c:v>55.14</c:v>
                </c:pt>
                <c:pt idx="1">
                  <c:v>60.09</c:v>
                </c:pt>
                <c:pt idx="2">
                  <c:v>48.31</c:v>
                </c:pt>
                <c:pt idx="3">
                  <c:v>30.34</c:v>
                </c:pt>
                <c:pt idx="4">
                  <c:v>27.46</c:v>
                </c:pt>
                <c:pt idx="5">
                  <c:v>28.38</c:v>
                </c:pt>
                <c:pt idx="6">
                  <c:v>22.35</c:v>
                </c:pt>
                <c:pt idx="7">
                  <c:v>25.78</c:v>
                </c:pt>
                <c:pt idx="8">
                  <c:v>33.96</c:v>
                </c:pt>
              </c:numCache>
            </c:numRef>
          </c:val>
          <c:smooth val="0"/>
          <c:extLst>
            <c:ext xmlns:c16="http://schemas.microsoft.com/office/drawing/2014/chart" uri="{C3380CC4-5D6E-409C-BE32-E72D297353CC}">
              <c16:uniqueId val="{00000002-5CFC-472E-91A8-9ECFAAED47D0}"/>
            </c:ext>
          </c:extLst>
        </c:ser>
        <c:ser>
          <c:idx val="3"/>
          <c:order val="3"/>
          <c:tx>
            <c:strRef>
              <c:f>'AAPL financial data'!$A$27</c:f>
              <c:strCache>
                <c:ptCount val="1"/>
                <c:pt idx="0">
                  <c:v> Return on Invested Capital </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numRef>
              <c:f>'AAPL financial data'!$B$1:$J$1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data'!$B$27:$J$27</c:f>
              <c:numCache>
                <c:formatCode>General</c:formatCode>
                <c:ptCount val="9"/>
                <c:pt idx="0">
                  <c:v>54.98</c:v>
                </c:pt>
                <c:pt idx="1">
                  <c:v>57.15</c:v>
                </c:pt>
                <c:pt idx="2">
                  <c:v>49.56</c:v>
                </c:pt>
                <c:pt idx="3">
                  <c:v>31.43</c:v>
                </c:pt>
                <c:pt idx="4">
                  <c:v>29.21</c:v>
                </c:pt>
                <c:pt idx="5">
                  <c:v>25.86</c:v>
                </c:pt>
                <c:pt idx="6">
                  <c:v>18.21</c:v>
                </c:pt>
                <c:pt idx="7">
                  <c:v>20.96</c:v>
                </c:pt>
                <c:pt idx="8">
                  <c:v>27.81</c:v>
                </c:pt>
              </c:numCache>
            </c:numRef>
          </c:val>
          <c:smooth val="0"/>
          <c:extLst>
            <c:ext xmlns:c16="http://schemas.microsoft.com/office/drawing/2014/chart" uri="{C3380CC4-5D6E-409C-BE32-E72D297353CC}">
              <c16:uniqueId val="{00000003-5CFC-472E-91A8-9ECFAAED47D0}"/>
            </c:ext>
          </c:extLst>
        </c:ser>
        <c:dLbls>
          <c:showLegendKey val="0"/>
          <c:showVal val="0"/>
          <c:showCatName val="0"/>
          <c:showSerName val="0"/>
          <c:showPercent val="0"/>
          <c:showBubbleSize val="0"/>
        </c:dLbls>
        <c:marker val="1"/>
        <c:smooth val="0"/>
        <c:axId val="1261648943"/>
        <c:axId val="1261646063"/>
      </c:lineChart>
      <c:catAx>
        <c:axId val="126164894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crossAx val="1261646063"/>
        <c:crosses val="autoZero"/>
        <c:auto val="1"/>
        <c:lblAlgn val="ctr"/>
        <c:lblOffset val="100"/>
        <c:noMultiLvlLbl val="0"/>
      </c:catAx>
      <c:valAx>
        <c:axId val="1261646063"/>
        <c:scaling>
          <c:orientation val="minMax"/>
          <c:max val="200"/>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crossAx val="1261648943"/>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1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AAPL Per</a:t>
            </a:r>
            <a:r>
              <a:rPr lang="it-IT" baseline="0"/>
              <a:t> Share Data</a:t>
            </a:r>
            <a:endParaRPr lang="it-IT"/>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'AAPL financial data'!$A$35</c:f>
              <c:strCache>
                <c:ptCount val="1"/>
                <c:pt idx="0">
                  <c:v>Free Cash Flow Per Share</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'AAPL financial data'!$B$1:$J$1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data'!$B$35:$J$35</c:f>
              <c:numCache>
                <c:formatCode>General</c:formatCode>
                <c:ptCount val="9"/>
                <c:pt idx="0">
                  <c:v>6.3250000000000002</c:v>
                </c:pt>
                <c:pt idx="1">
                  <c:v>6.8719999999999999</c:v>
                </c:pt>
                <c:pt idx="2">
                  <c:v>5.5659999999999998</c:v>
                </c:pt>
                <c:pt idx="3">
                  <c:v>4.2279999999999998</c:v>
                </c:pt>
                <c:pt idx="4">
                  <c:v>3.1890000000000001</c:v>
                </c:pt>
                <c:pt idx="5">
                  <c:v>3.2349999999999999</c:v>
                </c:pt>
                <c:pt idx="6">
                  <c:v>2.4340000000000002</c:v>
                </c:pt>
                <c:pt idx="7">
                  <c:v>2.3889999999999998</c:v>
                </c:pt>
                <c:pt idx="8">
                  <c:v>3.032</c:v>
                </c:pt>
              </c:numCache>
            </c:numRef>
          </c:val>
          <c:extLst>
            <c:ext xmlns:c16="http://schemas.microsoft.com/office/drawing/2014/chart" uri="{C3380CC4-5D6E-409C-BE32-E72D297353CC}">
              <c16:uniqueId val="{00000000-F235-4E05-AC60-67CEEB1AB2A0}"/>
            </c:ext>
          </c:extLst>
        </c:ser>
        <c:ser>
          <c:idx val="1"/>
          <c:order val="1"/>
          <c:tx>
            <c:strRef>
              <c:f>'AAPL financial data'!$A$37</c:f>
              <c:strCache>
                <c:ptCount val="1"/>
                <c:pt idx="0">
                  <c:v>Earnings Per Share</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'AAPL financial data'!$B$1:$J$1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data'!$B$37:$J$37</c:f>
              <c:numCache>
                <c:formatCode>General</c:formatCode>
                <c:ptCount val="9"/>
                <c:pt idx="0">
                  <c:v>6.1609999999999996</c:v>
                </c:pt>
                <c:pt idx="1">
                  <c:v>6.1550000000000002</c:v>
                </c:pt>
                <c:pt idx="2">
                  <c:v>5.6689999999999996</c:v>
                </c:pt>
                <c:pt idx="3">
                  <c:v>3.3090000000000002</c:v>
                </c:pt>
                <c:pt idx="4">
                  <c:v>2.9910000000000001</c:v>
                </c:pt>
                <c:pt idx="5">
                  <c:v>3.0030000000000001</c:v>
                </c:pt>
                <c:pt idx="6">
                  <c:v>2.3170000000000002</c:v>
                </c:pt>
                <c:pt idx="7">
                  <c:v>2.0880000000000001</c:v>
                </c:pt>
                <c:pt idx="8">
                  <c:v>2.3199999999999998</c:v>
                </c:pt>
              </c:numCache>
            </c:numRef>
          </c:val>
          <c:extLst>
            <c:ext xmlns:c16="http://schemas.microsoft.com/office/drawing/2014/chart" uri="{C3380CC4-5D6E-409C-BE32-E72D297353CC}">
              <c16:uniqueId val="{00000001-F235-4E05-AC60-67CEEB1AB2A0}"/>
            </c:ext>
          </c:extLst>
        </c:ser>
        <c:dLbls>
          <c:showLegendKey val="0"/>
          <c:showVal val="0"/>
          <c:showCatName val="0"/>
          <c:showSerName val="0"/>
          <c:showPercent val="0"/>
          <c:showBubbleSize val="0"/>
        </c:dLbls>
        <c:gapWidth val="100"/>
        <c:overlap val="-24"/>
        <c:axId val="1499882896"/>
        <c:axId val="1499891536"/>
      </c:barChart>
      <c:catAx>
        <c:axId val="1499882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99891536"/>
        <c:crosses val="autoZero"/>
        <c:auto val="1"/>
        <c:lblAlgn val="ctr"/>
        <c:lblOffset val="100"/>
        <c:noMultiLvlLbl val="0"/>
      </c:catAx>
      <c:valAx>
        <c:axId val="14998915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99882896"/>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barChart>
        <c:barDir val="col"/>
        <c:grouping val="clustered"/>
        <c:varyColors val="0"/>
        <c:ser>
          <c:idx val="0"/>
          <c:order val="0"/>
          <c:tx>
            <c:strRef>
              <c:f>GDP!$Q$23</c:f>
              <c:strCache>
                <c:ptCount val="1"/>
                <c:pt idx="0">
                  <c:v>Compound Annual Rate of Output Growth (2022–2032P)</c:v>
                </c:pt>
              </c:strCache>
            </c:strRef>
          </c:tx>
          <c:spPr>
            <a:solidFill>
              <a:schemeClr val="accent1"/>
            </a:soli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GDP!$O$24:$O$28</c:f>
              <c:strCache>
                <c:ptCount val="5"/>
                <c:pt idx="0">
                  <c:v>Software publishers</c:v>
                </c:pt>
                <c:pt idx="1">
                  <c:v>Computing infrastructure providers, data processing, and related services</c:v>
                </c:pt>
                <c:pt idx="2">
                  <c:v>Wireless telecommunications carriers (except satellite)</c:v>
                </c:pt>
                <c:pt idx="3">
                  <c:v>Home health care services</c:v>
                </c:pt>
                <c:pt idx="4">
                  <c:v>Oil and gas extraction</c:v>
                </c:pt>
              </c:strCache>
            </c:strRef>
          </c:cat>
          <c:val>
            <c:numRef>
              <c:f>GDP!$Q$24:$Q$28</c:f>
              <c:numCache>
                <c:formatCode>0.00%</c:formatCode>
                <c:ptCount val="5"/>
                <c:pt idx="0">
                  <c:v>5.1999999999999998E-2</c:v>
                </c:pt>
                <c:pt idx="1">
                  <c:v>3.9E-2</c:v>
                </c:pt>
                <c:pt idx="2">
                  <c:v>3.5999999999999997E-2</c:v>
                </c:pt>
                <c:pt idx="3">
                  <c:v>3.5999999999999997E-2</c:v>
                </c:pt>
                <c:pt idx="4">
                  <c:v>3.5000000000000003E-2</c:v>
                </c:pt>
              </c:numCache>
            </c:numRef>
          </c:val>
          <c:extLst>
            <c:ext xmlns:c16="http://schemas.microsoft.com/office/drawing/2014/chart" uri="{C3380CC4-5D6E-409C-BE32-E72D297353CC}">
              <c16:uniqueId val="{00000000-6FC7-4278-A099-9EBFE820C4C8}"/>
            </c:ext>
          </c:extLst>
        </c:ser>
        <c:dLbls>
          <c:dLblPos val="outEnd"/>
          <c:showLegendKey val="0"/>
          <c:showVal val="1"/>
          <c:showCatName val="0"/>
          <c:showSerName val="0"/>
          <c:showPercent val="0"/>
          <c:showBubbleSize val="0"/>
        </c:dLbls>
        <c:gapWidth val="267"/>
        <c:overlap val="-43"/>
        <c:axId val="646527264"/>
        <c:axId val="646539744"/>
      </c:barChart>
      <c:catAx>
        <c:axId val="646527264"/>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it-IT"/>
          </a:p>
        </c:txPr>
        <c:crossAx val="646539744"/>
        <c:crosses val="autoZero"/>
        <c:auto val="1"/>
        <c:lblAlgn val="ctr"/>
        <c:lblOffset val="100"/>
        <c:noMultiLvlLbl val="0"/>
      </c:catAx>
      <c:valAx>
        <c:axId val="646539744"/>
        <c:scaling>
          <c:orientation val="minMax"/>
        </c:scaling>
        <c:delete val="0"/>
        <c:axPos val="l"/>
        <c:majorGridlines>
          <c:spPr>
            <a:ln w="9525" cap="flat" cmpd="sng" algn="ctr">
              <a:solidFill>
                <a:schemeClr val="dk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646527264"/>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AAPL Income Statement</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'AAPL financial statement'!$A$2</c:f>
              <c:strCache>
                <c:ptCount val="1"/>
                <c:pt idx="0">
                  <c:v>Revenue</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'AAPL financial statement'!$B$1:$J$1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statement'!$B$2:$J$2</c:f>
              <c:numCache>
                <c:formatCode>General</c:formatCode>
                <c:ptCount val="9"/>
                <c:pt idx="0">
                  <c:v>383285</c:v>
                </c:pt>
                <c:pt idx="1">
                  <c:v>394328</c:v>
                </c:pt>
                <c:pt idx="2">
                  <c:v>365817</c:v>
                </c:pt>
                <c:pt idx="3">
                  <c:v>274515</c:v>
                </c:pt>
                <c:pt idx="4">
                  <c:v>260174</c:v>
                </c:pt>
                <c:pt idx="5">
                  <c:v>265595</c:v>
                </c:pt>
                <c:pt idx="6">
                  <c:v>229234</c:v>
                </c:pt>
                <c:pt idx="7">
                  <c:v>215639</c:v>
                </c:pt>
                <c:pt idx="8">
                  <c:v>233715</c:v>
                </c:pt>
              </c:numCache>
            </c:numRef>
          </c:val>
          <c:extLst>
            <c:ext xmlns:c16="http://schemas.microsoft.com/office/drawing/2014/chart" uri="{C3380CC4-5D6E-409C-BE32-E72D297353CC}">
              <c16:uniqueId val="{00000000-CCA4-4FC9-AA8E-22953F0A9296}"/>
            </c:ext>
          </c:extLst>
        </c:ser>
        <c:ser>
          <c:idx val="1"/>
          <c:order val="1"/>
          <c:tx>
            <c:strRef>
              <c:f>'AAPL financial statement'!$A$20</c:f>
              <c:strCache>
                <c:ptCount val="1"/>
                <c:pt idx="0">
                  <c:v>Net Income</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'AAPL financial statement'!$B$1:$J$1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statement'!$B$20:$J$20</c:f>
              <c:numCache>
                <c:formatCode>General</c:formatCode>
                <c:ptCount val="9"/>
                <c:pt idx="0">
                  <c:v>96995</c:v>
                </c:pt>
                <c:pt idx="1">
                  <c:v>99803</c:v>
                </c:pt>
                <c:pt idx="2">
                  <c:v>94680</c:v>
                </c:pt>
                <c:pt idx="3">
                  <c:v>57411</c:v>
                </c:pt>
                <c:pt idx="4">
                  <c:v>55256</c:v>
                </c:pt>
                <c:pt idx="5">
                  <c:v>59531</c:v>
                </c:pt>
                <c:pt idx="6">
                  <c:v>48351</c:v>
                </c:pt>
                <c:pt idx="7">
                  <c:v>45687</c:v>
                </c:pt>
                <c:pt idx="8">
                  <c:v>53394</c:v>
                </c:pt>
              </c:numCache>
            </c:numRef>
          </c:val>
          <c:extLst>
            <c:ext xmlns:c16="http://schemas.microsoft.com/office/drawing/2014/chart" uri="{C3380CC4-5D6E-409C-BE32-E72D297353CC}">
              <c16:uniqueId val="{00000001-CCA4-4FC9-AA8E-22953F0A9296}"/>
            </c:ext>
          </c:extLst>
        </c:ser>
        <c:dLbls>
          <c:showLegendKey val="0"/>
          <c:showVal val="0"/>
          <c:showCatName val="0"/>
          <c:showSerName val="0"/>
          <c:showPercent val="0"/>
          <c:showBubbleSize val="0"/>
        </c:dLbls>
        <c:gapWidth val="100"/>
        <c:axId val="1349885936"/>
        <c:axId val="1349887856"/>
      </c:barChart>
      <c:lineChart>
        <c:grouping val="standard"/>
        <c:varyColors val="0"/>
        <c:ser>
          <c:idx val="2"/>
          <c:order val="2"/>
          <c:tx>
            <c:strRef>
              <c:f>'AAPL financial statement'!$A$6</c:f>
              <c:strCache>
                <c:ptCount val="1"/>
                <c:pt idx="0">
                  <c:v>Gross Margin</c:v>
                </c:pt>
              </c:strCache>
            </c:strRef>
          </c:tx>
          <c:spPr>
            <a:ln w="15875" cap="rnd">
              <a:solidFill>
                <a:schemeClr val="accent3"/>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cat>
            <c:numRef>
              <c:f>'AAPL financial statement'!$B$1:$J$1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statement'!$B$6:$J$6</c:f>
              <c:numCache>
                <c:formatCode>0.00%</c:formatCode>
                <c:ptCount val="9"/>
                <c:pt idx="0">
                  <c:v>0.44131129577207562</c:v>
                </c:pt>
                <c:pt idx="1">
                  <c:v>0.43309630561360085</c:v>
                </c:pt>
                <c:pt idx="2">
                  <c:v>0.41779359625167778</c:v>
                </c:pt>
                <c:pt idx="3">
                  <c:v>0.38233247727810865</c:v>
                </c:pt>
                <c:pt idx="4">
                  <c:v>0.37817768109034722</c:v>
                </c:pt>
                <c:pt idx="5">
                  <c:v>0.38343718820007905</c:v>
                </c:pt>
                <c:pt idx="6">
                  <c:v>0.38469860491899105</c:v>
                </c:pt>
                <c:pt idx="7">
                  <c:v>0.39075955648097049</c:v>
                </c:pt>
                <c:pt idx="8">
                  <c:v>0.40059902017414373</c:v>
                </c:pt>
              </c:numCache>
            </c:numRef>
          </c:val>
          <c:smooth val="0"/>
          <c:extLst>
            <c:ext xmlns:c16="http://schemas.microsoft.com/office/drawing/2014/chart" uri="{C3380CC4-5D6E-409C-BE32-E72D297353CC}">
              <c16:uniqueId val="{00000002-CCA4-4FC9-AA8E-22953F0A9296}"/>
            </c:ext>
          </c:extLst>
        </c:ser>
        <c:ser>
          <c:idx val="3"/>
          <c:order val="3"/>
          <c:tx>
            <c:strRef>
              <c:f>'AAPL financial statement'!$A$12</c:f>
              <c:strCache>
                <c:ptCount val="1"/>
                <c:pt idx="0">
                  <c:v>Operating Margin</c:v>
                </c:pt>
              </c:strCache>
            </c:strRef>
          </c:tx>
          <c:spPr>
            <a:ln w="15875" cap="rnd">
              <a:solidFill>
                <a:schemeClr val="accent4"/>
              </a:solidFill>
              <a:round/>
            </a:ln>
            <a:effectLst/>
          </c:spPr>
          <c:marker>
            <c:symbol val="circle"/>
            <c:size val="4"/>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cat>
            <c:numRef>
              <c:f>'AAPL financial statement'!$B$1:$J$1</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statement'!$B$12:$J$12</c:f>
              <c:numCache>
                <c:formatCode>0.00%</c:formatCode>
                <c:ptCount val="9"/>
                <c:pt idx="0">
                  <c:v>0.29821412265024722</c:v>
                </c:pt>
                <c:pt idx="1">
                  <c:v>0.30288744395528594</c:v>
                </c:pt>
                <c:pt idx="2">
                  <c:v>0.29782377527561593</c:v>
                </c:pt>
                <c:pt idx="3">
                  <c:v>0.24147314354406862</c:v>
                </c:pt>
                <c:pt idx="4">
                  <c:v>0.24572017188496928</c:v>
                </c:pt>
                <c:pt idx="5">
                  <c:v>0.26694026619477024</c:v>
                </c:pt>
                <c:pt idx="6">
                  <c:v>0.26760428208729942</c:v>
                </c:pt>
                <c:pt idx="7">
                  <c:v>0.29014695857428385</c:v>
                </c:pt>
                <c:pt idx="8">
                  <c:v>0.30477290717326661</c:v>
                </c:pt>
              </c:numCache>
            </c:numRef>
          </c:val>
          <c:smooth val="0"/>
          <c:extLst>
            <c:ext xmlns:c16="http://schemas.microsoft.com/office/drawing/2014/chart" uri="{C3380CC4-5D6E-409C-BE32-E72D297353CC}">
              <c16:uniqueId val="{00000003-CCA4-4FC9-AA8E-22953F0A9296}"/>
            </c:ext>
          </c:extLst>
        </c:ser>
        <c:ser>
          <c:idx val="4"/>
          <c:order val="4"/>
          <c:tx>
            <c:strRef>
              <c:f>'AAPL financial statement'!$A$21</c:f>
              <c:strCache>
                <c:ptCount val="1"/>
                <c:pt idx="0">
                  <c:v>Net Margin</c:v>
                </c:pt>
              </c:strCache>
            </c:strRef>
          </c:tx>
          <c:spPr>
            <a:ln w="15875" cap="rnd">
              <a:solidFill>
                <a:schemeClr val="accent5"/>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val>
            <c:numRef>
              <c:f>'AAPL financial statement'!$B$21:$J$21</c:f>
              <c:numCache>
                <c:formatCode>0.00%</c:formatCode>
                <c:ptCount val="9"/>
                <c:pt idx="0">
                  <c:v>0.25306234264320282</c:v>
                </c:pt>
                <c:pt idx="1">
                  <c:v>0.25309640705199732</c:v>
                </c:pt>
                <c:pt idx="2">
                  <c:v>0.25881793355694238</c:v>
                </c:pt>
                <c:pt idx="3">
                  <c:v>0.20913611278072236</c:v>
                </c:pt>
                <c:pt idx="4">
                  <c:v>0.21238094505984456</c:v>
                </c:pt>
                <c:pt idx="5">
                  <c:v>0.22414202074587247</c:v>
                </c:pt>
                <c:pt idx="6">
                  <c:v>0.21092420845075338</c:v>
                </c:pt>
                <c:pt idx="7">
                  <c:v>0.211867983064288</c:v>
                </c:pt>
                <c:pt idx="8">
                  <c:v>0.22845773698735639</c:v>
                </c:pt>
              </c:numCache>
            </c:numRef>
          </c:val>
          <c:smooth val="0"/>
          <c:extLst>
            <c:ext xmlns:c16="http://schemas.microsoft.com/office/drawing/2014/chart" uri="{C3380CC4-5D6E-409C-BE32-E72D297353CC}">
              <c16:uniqueId val="{00000004-CCA4-4FC9-AA8E-22953F0A9296}"/>
            </c:ext>
          </c:extLst>
        </c:ser>
        <c:dLbls>
          <c:showLegendKey val="0"/>
          <c:showVal val="0"/>
          <c:showCatName val="0"/>
          <c:showSerName val="0"/>
          <c:showPercent val="0"/>
          <c:showBubbleSize val="0"/>
        </c:dLbls>
        <c:marker val="1"/>
        <c:smooth val="0"/>
        <c:axId val="1244024368"/>
        <c:axId val="1244009008"/>
      </c:lineChart>
      <c:catAx>
        <c:axId val="13498859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349887856"/>
        <c:crosses val="autoZero"/>
        <c:auto val="1"/>
        <c:lblAlgn val="ctr"/>
        <c:lblOffset val="100"/>
        <c:noMultiLvlLbl val="0"/>
      </c:catAx>
      <c:valAx>
        <c:axId val="13498878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349885936"/>
        <c:crosses val="autoZero"/>
        <c:crossBetween val="between"/>
      </c:valAx>
      <c:valAx>
        <c:axId val="1244009008"/>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44024368"/>
        <c:crosses val="max"/>
        <c:crossBetween val="between"/>
      </c:valAx>
      <c:catAx>
        <c:axId val="1244024368"/>
        <c:scaling>
          <c:orientation val="minMax"/>
        </c:scaling>
        <c:delete val="1"/>
        <c:axPos val="b"/>
        <c:numFmt formatCode="General" sourceLinked="1"/>
        <c:majorTickMark val="out"/>
        <c:minorTickMark val="none"/>
        <c:tickLblPos val="nextTo"/>
        <c:crossAx val="124400900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AAPL Balance Sheet</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'AAPL financial statement'!$A$33</c:f>
              <c:strCache>
                <c:ptCount val="1"/>
                <c:pt idx="0">
                  <c:v>Cash &amp; Equivalents</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'AAPL financial statement'!$B$30:$J$30</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statement'!$B$33:$J$33</c:f>
              <c:numCache>
                <c:formatCode>General</c:formatCode>
                <c:ptCount val="9"/>
                <c:pt idx="0">
                  <c:v>29965</c:v>
                </c:pt>
                <c:pt idx="1">
                  <c:v>23646</c:v>
                </c:pt>
                <c:pt idx="2">
                  <c:v>34940</c:v>
                </c:pt>
                <c:pt idx="3">
                  <c:v>38016</c:v>
                </c:pt>
                <c:pt idx="4">
                  <c:v>48844</c:v>
                </c:pt>
                <c:pt idx="5">
                  <c:v>25913</c:v>
                </c:pt>
                <c:pt idx="6">
                  <c:v>20289</c:v>
                </c:pt>
                <c:pt idx="7">
                  <c:v>20484</c:v>
                </c:pt>
                <c:pt idx="8">
                  <c:v>21120</c:v>
                </c:pt>
              </c:numCache>
            </c:numRef>
          </c:val>
          <c:extLst>
            <c:ext xmlns:c16="http://schemas.microsoft.com/office/drawing/2014/chart" uri="{C3380CC4-5D6E-409C-BE32-E72D297353CC}">
              <c16:uniqueId val="{00000000-C93C-4DED-BB65-34A2A7E46F84}"/>
            </c:ext>
          </c:extLst>
        </c:ser>
        <c:ser>
          <c:idx val="1"/>
          <c:order val="1"/>
          <c:tx>
            <c:strRef>
              <c:f>'AAPL financial statement'!$A$71</c:f>
              <c:strCache>
                <c:ptCount val="1"/>
                <c:pt idx="0">
                  <c:v>Total Debt</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'AAPL financial statement'!$B$30:$J$30</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statement'!$B$71:$J$71</c:f>
              <c:numCache>
                <c:formatCode>General</c:formatCode>
                <c:ptCount val="9"/>
                <c:pt idx="0">
                  <c:v>123930</c:v>
                </c:pt>
                <c:pt idx="1">
                  <c:v>132480</c:v>
                </c:pt>
                <c:pt idx="2">
                  <c:v>136522</c:v>
                </c:pt>
                <c:pt idx="3">
                  <c:v>122278</c:v>
                </c:pt>
                <c:pt idx="4">
                  <c:v>108047</c:v>
                </c:pt>
                <c:pt idx="5">
                  <c:v>114483</c:v>
                </c:pt>
                <c:pt idx="6">
                  <c:v>115680</c:v>
                </c:pt>
                <c:pt idx="7">
                  <c:v>87032</c:v>
                </c:pt>
                <c:pt idx="8">
                  <c:v>64328</c:v>
                </c:pt>
              </c:numCache>
            </c:numRef>
          </c:val>
          <c:extLst>
            <c:ext xmlns:c16="http://schemas.microsoft.com/office/drawing/2014/chart" uri="{C3380CC4-5D6E-409C-BE32-E72D297353CC}">
              <c16:uniqueId val="{00000001-C93C-4DED-BB65-34A2A7E46F84}"/>
            </c:ext>
          </c:extLst>
        </c:ser>
        <c:dLbls>
          <c:showLegendKey val="0"/>
          <c:showVal val="0"/>
          <c:showCatName val="0"/>
          <c:showSerName val="0"/>
          <c:showPercent val="0"/>
          <c:showBubbleSize val="0"/>
        </c:dLbls>
        <c:gapWidth val="100"/>
        <c:axId val="1198338816"/>
        <c:axId val="1198328736"/>
      </c:barChart>
      <c:lineChart>
        <c:grouping val="standard"/>
        <c:varyColors val="0"/>
        <c:ser>
          <c:idx val="2"/>
          <c:order val="2"/>
          <c:tx>
            <c:strRef>
              <c:f>'AAPL financial statement'!$A$73</c:f>
              <c:strCache>
                <c:ptCount val="1"/>
                <c:pt idx="0">
                  <c:v>Cash Ratio</c:v>
                </c:pt>
              </c:strCache>
            </c:strRef>
          </c:tx>
          <c:spPr>
            <a:ln w="15875" cap="rnd">
              <a:solidFill>
                <a:schemeClr val="accent3"/>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cat>
            <c:numRef>
              <c:f>'AAPL financial statement'!$B$30:$J$30</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statement'!$B$73:$J$73</c:f>
              <c:numCache>
                <c:formatCode>0.00%</c:formatCode>
                <c:ptCount val="9"/>
                <c:pt idx="0">
                  <c:v>0.20621713876730807</c:v>
                </c:pt>
                <c:pt idx="1">
                  <c:v>0.15356340351469652</c:v>
                </c:pt>
                <c:pt idx="2">
                  <c:v>0.27844853005634318</c:v>
                </c:pt>
                <c:pt idx="3">
                  <c:v>0.36071049035979963</c:v>
                </c:pt>
                <c:pt idx="4">
                  <c:v>0.46202160464632325</c:v>
                </c:pt>
                <c:pt idx="5">
                  <c:v>0.22352474359306126</c:v>
                </c:pt>
                <c:pt idx="6">
                  <c:v>0.20125181026444741</c:v>
                </c:pt>
                <c:pt idx="7">
                  <c:v>0.25927144773814648</c:v>
                </c:pt>
                <c:pt idx="8">
                  <c:v>0.2620022329735765</c:v>
                </c:pt>
              </c:numCache>
            </c:numRef>
          </c:val>
          <c:smooth val="0"/>
          <c:extLst>
            <c:ext xmlns:c16="http://schemas.microsoft.com/office/drawing/2014/chart" uri="{C3380CC4-5D6E-409C-BE32-E72D297353CC}">
              <c16:uniqueId val="{00000002-C93C-4DED-BB65-34A2A7E46F84}"/>
            </c:ext>
          </c:extLst>
        </c:ser>
        <c:ser>
          <c:idx val="3"/>
          <c:order val="3"/>
          <c:tx>
            <c:strRef>
              <c:f>'AAPL financial statement'!$A$74</c:f>
              <c:strCache>
                <c:ptCount val="1"/>
                <c:pt idx="0">
                  <c:v> Debt Ratio </c:v>
                </c:pt>
              </c:strCache>
            </c:strRef>
          </c:tx>
          <c:spPr>
            <a:ln w="15875" cap="rnd">
              <a:solidFill>
                <a:schemeClr val="accent4"/>
              </a:solidFill>
              <a:round/>
            </a:ln>
            <a:effectLst/>
          </c:spPr>
          <c:marker>
            <c:symbol val="circle"/>
            <c:size val="4"/>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cat>
            <c:numRef>
              <c:f>'AAPL financial statement'!$B$30:$J$30</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statement'!$B$74:$J$74</c:f>
              <c:numCache>
                <c:formatCode>General</c:formatCode>
                <c:ptCount val="9"/>
                <c:pt idx="0">
                  <c:v>0.35099999999999998</c:v>
                </c:pt>
                <c:pt idx="1">
                  <c:v>0.376</c:v>
                </c:pt>
                <c:pt idx="2">
                  <c:v>0.38900000000000001</c:v>
                </c:pt>
                <c:pt idx="3">
                  <c:v>0.378</c:v>
                </c:pt>
                <c:pt idx="4">
                  <c:v>0.31900000000000001</c:v>
                </c:pt>
                <c:pt idx="5">
                  <c:v>0.313</c:v>
                </c:pt>
                <c:pt idx="6">
                  <c:v>0.308</c:v>
                </c:pt>
                <c:pt idx="7">
                  <c:v>0.27100000000000002</c:v>
                </c:pt>
                <c:pt idx="8">
                  <c:v>0.222</c:v>
                </c:pt>
              </c:numCache>
            </c:numRef>
          </c:val>
          <c:smooth val="0"/>
          <c:extLst>
            <c:ext xmlns:c16="http://schemas.microsoft.com/office/drawing/2014/chart" uri="{C3380CC4-5D6E-409C-BE32-E72D297353CC}">
              <c16:uniqueId val="{00000003-C93C-4DED-BB65-34A2A7E46F84}"/>
            </c:ext>
          </c:extLst>
        </c:ser>
        <c:dLbls>
          <c:showLegendKey val="0"/>
          <c:showVal val="0"/>
          <c:showCatName val="0"/>
          <c:showSerName val="0"/>
          <c:showPercent val="0"/>
          <c:showBubbleSize val="0"/>
        </c:dLbls>
        <c:marker val="1"/>
        <c:smooth val="0"/>
        <c:axId val="1433537584"/>
        <c:axId val="1433558224"/>
      </c:lineChart>
      <c:catAx>
        <c:axId val="119833881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198328736"/>
        <c:crosses val="autoZero"/>
        <c:auto val="1"/>
        <c:lblAlgn val="ctr"/>
        <c:lblOffset val="100"/>
        <c:noMultiLvlLbl val="0"/>
      </c:catAx>
      <c:valAx>
        <c:axId val="119832873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198338816"/>
        <c:crosses val="autoZero"/>
        <c:crossBetween val="between"/>
      </c:valAx>
      <c:valAx>
        <c:axId val="1433558224"/>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33537584"/>
        <c:crosses val="max"/>
        <c:crossBetween val="between"/>
      </c:valAx>
      <c:catAx>
        <c:axId val="1433537584"/>
        <c:scaling>
          <c:orientation val="minMax"/>
        </c:scaling>
        <c:delete val="1"/>
        <c:axPos val="b"/>
        <c:numFmt formatCode="General" sourceLinked="1"/>
        <c:majorTickMark val="out"/>
        <c:minorTickMark val="none"/>
        <c:tickLblPos val="nextTo"/>
        <c:crossAx val="1433558224"/>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AAPL Cash Flow</a:t>
            </a:r>
            <a:r>
              <a:rPr lang="it-IT" baseline="0"/>
              <a:t> Statement</a:t>
            </a:r>
            <a:endParaRPr lang="it-IT"/>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'AAPL financial statement'!$A$82</c:f>
              <c:strCache>
                <c:ptCount val="1"/>
                <c:pt idx="0">
                  <c:v>Stock Based Compensation</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'AAPL financial statement'!$B$77:$J$77</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statement'!$B$82:$J$82</c:f>
              <c:numCache>
                <c:formatCode>General</c:formatCode>
                <c:ptCount val="9"/>
                <c:pt idx="0">
                  <c:v>10833</c:v>
                </c:pt>
                <c:pt idx="1">
                  <c:v>9038</c:v>
                </c:pt>
                <c:pt idx="2">
                  <c:v>7906</c:v>
                </c:pt>
                <c:pt idx="3">
                  <c:v>6829</c:v>
                </c:pt>
                <c:pt idx="4">
                  <c:v>6068</c:v>
                </c:pt>
                <c:pt idx="5">
                  <c:v>5340</c:v>
                </c:pt>
                <c:pt idx="6">
                  <c:v>4840</c:v>
                </c:pt>
                <c:pt idx="7">
                  <c:v>4210</c:v>
                </c:pt>
                <c:pt idx="8">
                  <c:v>3586</c:v>
                </c:pt>
              </c:numCache>
            </c:numRef>
          </c:val>
          <c:extLst>
            <c:ext xmlns:c16="http://schemas.microsoft.com/office/drawing/2014/chart" uri="{C3380CC4-5D6E-409C-BE32-E72D297353CC}">
              <c16:uniqueId val="{00000000-BCFF-45E6-9B4C-CE54A3ACEF03}"/>
            </c:ext>
          </c:extLst>
        </c:ser>
        <c:ser>
          <c:idx val="1"/>
          <c:order val="1"/>
          <c:tx>
            <c:strRef>
              <c:f>'AAPL financial statement'!$A$100</c:f>
              <c:strCache>
                <c:ptCount val="1"/>
                <c:pt idx="0">
                  <c:v>Dividends Paid</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'AAPL financial statement'!$B$77:$J$77</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statement'!$B$100:$J$100</c:f>
              <c:numCache>
                <c:formatCode>General</c:formatCode>
                <c:ptCount val="9"/>
                <c:pt idx="0">
                  <c:v>-15025</c:v>
                </c:pt>
                <c:pt idx="1">
                  <c:v>-14841</c:v>
                </c:pt>
                <c:pt idx="2">
                  <c:v>-14467</c:v>
                </c:pt>
                <c:pt idx="3">
                  <c:v>-14081</c:v>
                </c:pt>
                <c:pt idx="4">
                  <c:v>-14119</c:v>
                </c:pt>
                <c:pt idx="5">
                  <c:v>-13712</c:v>
                </c:pt>
                <c:pt idx="6">
                  <c:v>-12769</c:v>
                </c:pt>
                <c:pt idx="7">
                  <c:v>-12150</c:v>
                </c:pt>
                <c:pt idx="8">
                  <c:v>-11561</c:v>
                </c:pt>
              </c:numCache>
            </c:numRef>
          </c:val>
          <c:extLst>
            <c:ext xmlns:c16="http://schemas.microsoft.com/office/drawing/2014/chart" uri="{C3380CC4-5D6E-409C-BE32-E72D297353CC}">
              <c16:uniqueId val="{00000001-BCFF-45E6-9B4C-CE54A3ACEF03}"/>
            </c:ext>
          </c:extLst>
        </c:ser>
        <c:ser>
          <c:idx val="2"/>
          <c:order val="2"/>
          <c:tx>
            <c:strRef>
              <c:f>'AAPL financial statement'!$A$106</c:f>
              <c:strCache>
                <c:ptCount val="1"/>
                <c:pt idx="0">
                  <c:v>Free Cash Flow</c:v>
                </c:pt>
              </c:strCache>
            </c:strRef>
          </c:tx>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invertIfNegative val="0"/>
          <c:cat>
            <c:numRef>
              <c:f>'AAPL financial statement'!$B$77:$J$77</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statement'!$B$106:$J$106</c:f>
              <c:numCache>
                <c:formatCode>General</c:formatCode>
                <c:ptCount val="9"/>
                <c:pt idx="0">
                  <c:v>99584</c:v>
                </c:pt>
                <c:pt idx="1">
                  <c:v>111443</c:v>
                </c:pt>
                <c:pt idx="2">
                  <c:v>92953</c:v>
                </c:pt>
                <c:pt idx="3">
                  <c:v>73365</c:v>
                </c:pt>
                <c:pt idx="4">
                  <c:v>58896</c:v>
                </c:pt>
                <c:pt idx="5">
                  <c:v>64121</c:v>
                </c:pt>
                <c:pt idx="6">
                  <c:v>51430</c:v>
                </c:pt>
                <c:pt idx="7">
                  <c:v>52683</c:v>
                </c:pt>
                <c:pt idx="8">
                  <c:v>69778</c:v>
                </c:pt>
              </c:numCache>
            </c:numRef>
          </c:val>
          <c:extLst>
            <c:ext xmlns:c16="http://schemas.microsoft.com/office/drawing/2014/chart" uri="{C3380CC4-5D6E-409C-BE32-E72D297353CC}">
              <c16:uniqueId val="{00000002-BCFF-45E6-9B4C-CE54A3ACEF03}"/>
            </c:ext>
          </c:extLst>
        </c:ser>
        <c:ser>
          <c:idx val="3"/>
          <c:order val="3"/>
          <c:tx>
            <c:strRef>
              <c:f>'AAPL financial statement'!$A$108</c:f>
              <c:strCache>
                <c:ptCount val="1"/>
                <c:pt idx="0">
                  <c:v>Capital Expenditure</c:v>
                </c:pt>
              </c:strCache>
            </c:strRef>
          </c:tx>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invertIfNegative val="0"/>
          <c:cat>
            <c:numRef>
              <c:f>'AAPL financial statement'!$B$77:$J$77</c:f>
              <c:numCache>
                <c:formatCode>General</c:formatCode>
                <c:ptCount val="9"/>
                <c:pt idx="0">
                  <c:v>2023</c:v>
                </c:pt>
                <c:pt idx="1">
                  <c:v>2022</c:v>
                </c:pt>
                <c:pt idx="2">
                  <c:v>2021</c:v>
                </c:pt>
                <c:pt idx="3">
                  <c:v>2020</c:v>
                </c:pt>
                <c:pt idx="4">
                  <c:v>2019</c:v>
                </c:pt>
                <c:pt idx="5">
                  <c:v>2018</c:v>
                </c:pt>
                <c:pt idx="6">
                  <c:v>2017</c:v>
                </c:pt>
                <c:pt idx="7">
                  <c:v>2016</c:v>
                </c:pt>
                <c:pt idx="8">
                  <c:v>2015</c:v>
                </c:pt>
              </c:numCache>
            </c:numRef>
          </c:cat>
          <c:val>
            <c:numRef>
              <c:f>'AAPL financial statement'!$B$108:$J$108</c:f>
              <c:numCache>
                <c:formatCode>General</c:formatCode>
                <c:ptCount val="9"/>
                <c:pt idx="0">
                  <c:v>-10959</c:v>
                </c:pt>
                <c:pt idx="1">
                  <c:v>-10708</c:v>
                </c:pt>
                <c:pt idx="2">
                  <c:v>-11085</c:v>
                </c:pt>
                <c:pt idx="3">
                  <c:v>-7309</c:v>
                </c:pt>
                <c:pt idx="4">
                  <c:v>-10495</c:v>
                </c:pt>
                <c:pt idx="5">
                  <c:v>-13313</c:v>
                </c:pt>
                <c:pt idx="6">
                  <c:v>-12795</c:v>
                </c:pt>
                <c:pt idx="7">
                  <c:v>-13548</c:v>
                </c:pt>
                <c:pt idx="8">
                  <c:v>-11488</c:v>
                </c:pt>
              </c:numCache>
            </c:numRef>
          </c:val>
          <c:extLst>
            <c:ext xmlns:c16="http://schemas.microsoft.com/office/drawing/2014/chart" uri="{C3380CC4-5D6E-409C-BE32-E72D297353CC}">
              <c16:uniqueId val="{00000003-BCFF-45E6-9B4C-CE54A3ACEF03}"/>
            </c:ext>
          </c:extLst>
        </c:ser>
        <c:dLbls>
          <c:showLegendKey val="0"/>
          <c:showVal val="0"/>
          <c:showCatName val="0"/>
          <c:showSerName val="0"/>
          <c:showPercent val="0"/>
          <c:showBubbleSize val="0"/>
        </c:dLbls>
        <c:gapWidth val="100"/>
        <c:axId val="1433560624"/>
        <c:axId val="1433556784"/>
      </c:barChart>
      <c:lineChart>
        <c:grouping val="standard"/>
        <c:varyColors val="0"/>
        <c:ser>
          <c:idx val="4"/>
          <c:order val="4"/>
          <c:tx>
            <c:strRef>
              <c:f>'AAPL financial statement'!$A$109</c:f>
              <c:strCache>
                <c:ptCount val="1"/>
                <c:pt idx="0">
                  <c:v>CAPEX / Rev</c:v>
                </c:pt>
              </c:strCache>
            </c:strRef>
          </c:tx>
          <c:spPr>
            <a:ln w="15875" cap="rnd">
              <a:solidFill>
                <a:schemeClr val="accent5"/>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val>
            <c:numRef>
              <c:f>'AAPL financial statement'!$B$109:$J$109</c:f>
              <c:numCache>
                <c:formatCode>0.00%</c:formatCode>
                <c:ptCount val="9"/>
                <c:pt idx="0">
                  <c:v>2.859230076835775E-2</c:v>
                </c:pt>
                <c:pt idx="1">
                  <c:v>2.7155058732831552E-2</c:v>
                </c:pt>
                <c:pt idx="2">
                  <c:v>3.0302036264033657E-2</c:v>
                </c:pt>
                <c:pt idx="3">
                  <c:v>2.6625138881299748E-2</c:v>
                </c:pt>
                <c:pt idx="4">
                  <c:v>4.033838892433525E-2</c:v>
                </c:pt>
                <c:pt idx="5">
                  <c:v>5.0125190609762983E-2</c:v>
                </c:pt>
                <c:pt idx="6">
                  <c:v>5.5816327420888698E-2</c:v>
                </c:pt>
                <c:pt idx="7">
                  <c:v>6.2827225130890049E-2</c:v>
                </c:pt>
                <c:pt idx="8">
                  <c:v>4.9153884004021993E-2</c:v>
                </c:pt>
              </c:numCache>
            </c:numRef>
          </c:val>
          <c:smooth val="0"/>
          <c:extLst>
            <c:ext xmlns:c16="http://schemas.microsoft.com/office/drawing/2014/chart" uri="{C3380CC4-5D6E-409C-BE32-E72D297353CC}">
              <c16:uniqueId val="{00000000-DF92-447C-8799-46615BBC7C88}"/>
            </c:ext>
          </c:extLst>
        </c:ser>
        <c:dLbls>
          <c:showLegendKey val="0"/>
          <c:showVal val="0"/>
          <c:showCatName val="0"/>
          <c:showSerName val="0"/>
          <c:showPercent val="0"/>
          <c:showBubbleSize val="0"/>
        </c:dLbls>
        <c:marker val="1"/>
        <c:smooth val="0"/>
        <c:axId val="1934244047"/>
        <c:axId val="1934242607"/>
      </c:lineChart>
      <c:catAx>
        <c:axId val="14335606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33556784"/>
        <c:crosses val="autoZero"/>
        <c:auto val="1"/>
        <c:lblAlgn val="ctr"/>
        <c:lblOffset val="100"/>
        <c:noMultiLvlLbl val="0"/>
      </c:catAx>
      <c:valAx>
        <c:axId val="143355678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33560624"/>
        <c:crosses val="autoZero"/>
        <c:crossBetween val="between"/>
      </c:valAx>
      <c:valAx>
        <c:axId val="1934242607"/>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934244047"/>
        <c:crosses val="max"/>
        <c:crossBetween val="between"/>
      </c:valAx>
      <c:catAx>
        <c:axId val="1934244047"/>
        <c:scaling>
          <c:orientation val="minMax"/>
        </c:scaling>
        <c:delete val="1"/>
        <c:axPos val="b"/>
        <c:majorTickMark val="out"/>
        <c:minorTickMark val="none"/>
        <c:tickLblPos val="nextTo"/>
        <c:crossAx val="1934242607"/>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MSFT Per Share Data</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'MSFT financial data'!$A$35</c:f>
              <c:strCache>
                <c:ptCount val="1"/>
                <c:pt idx="0">
                  <c:v>Free Cash Flow Per Share</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'MSFT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data'!$B$35:$K$35</c:f>
              <c:numCache>
                <c:formatCode>General</c:formatCode>
                <c:ptCount val="10"/>
                <c:pt idx="0">
                  <c:v>9.968</c:v>
                </c:pt>
                <c:pt idx="1">
                  <c:v>7.9880000000000004</c:v>
                </c:pt>
                <c:pt idx="2">
                  <c:v>8.6910000000000007</c:v>
                </c:pt>
                <c:pt idx="3">
                  <c:v>7.4359999999999999</c:v>
                </c:pt>
                <c:pt idx="4">
                  <c:v>5.944</c:v>
                </c:pt>
                <c:pt idx="5">
                  <c:v>4.9859999999999998</c:v>
                </c:pt>
                <c:pt idx="6">
                  <c:v>4.1890000000000001</c:v>
                </c:pt>
                <c:pt idx="7">
                  <c:v>4.0510000000000002</c:v>
                </c:pt>
                <c:pt idx="8">
                  <c:v>3.1520000000000001</c:v>
                </c:pt>
                <c:pt idx="9">
                  <c:v>2.8290000000000002</c:v>
                </c:pt>
              </c:numCache>
            </c:numRef>
          </c:val>
          <c:extLst>
            <c:ext xmlns:c16="http://schemas.microsoft.com/office/drawing/2014/chart" uri="{C3380CC4-5D6E-409C-BE32-E72D297353CC}">
              <c16:uniqueId val="{00000000-B3D7-4D8C-8311-41BE5D4D30D8}"/>
            </c:ext>
          </c:extLst>
        </c:ser>
        <c:ser>
          <c:idx val="1"/>
          <c:order val="1"/>
          <c:tx>
            <c:strRef>
              <c:f>'MSFT financial data'!$A$37</c:f>
              <c:strCache>
                <c:ptCount val="1"/>
                <c:pt idx="0">
                  <c:v>Earnings Per Share</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'MSFT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data'!$B$37:$K$37</c:f>
              <c:numCache>
                <c:formatCode>General</c:formatCode>
                <c:ptCount val="10"/>
                <c:pt idx="0">
                  <c:v>11.86</c:v>
                </c:pt>
                <c:pt idx="1">
                  <c:v>9.718</c:v>
                </c:pt>
                <c:pt idx="2">
                  <c:v>9.7040000000000006</c:v>
                </c:pt>
                <c:pt idx="3">
                  <c:v>8.1189999999999998</c:v>
                </c:pt>
                <c:pt idx="4">
                  <c:v>5.819</c:v>
                </c:pt>
                <c:pt idx="5">
                  <c:v>5.1139999999999999</c:v>
                </c:pt>
                <c:pt idx="6">
                  <c:v>2.1520000000000001</c:v>
                </c:pt>
                <c:pt idx="7">
                  <c:v>3.2909999999999999</c:v>
                </c:pt>
                <c:pt idx="8">
                  <c:v>2.5920000000000001</c:v>
                </c:pt>
                <c:pt idx="9">
                  <c:v>1.4910000000000001</c:v>
                </c:pt>
              </c:numCache>
            </c:numRef>
          </c:val>
          <c:extLst>
            <c:ext xmlns:c16="http://schemas.microsoft.com/office/drawing/2014/chart" uri="{C3380CC4-5D6E-409C-BE32-E72D297353CC}">
              <c16:uniqueId val="{00000001-B3D7-4D8C-8311-41BE5D4D30D8}"/>
            </c:ext>
          </c:extLst>
        </c:ser>
        <c:dLbls>
          <c:showLegendKey val="0"/>
          <c:showVal val="0"/>
          <c:showCatName val="0"/>
          <c:showSerName val="0"/>
          <c:showPercent val="0"/>
          <c:showBubbleSize val="0"/>
        </c:dLbls>
        <c:gapWidth val="100"/>
        <c:overlap val="-24"/>
        <c:axId val="1256536959"/>
        <c:axId val="1256537439"/>
      </c:barChart>
      <c:catAx>
        <c:axId val="125653695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56537439"/>
        <c:crosses val="autoZero"/>
        <c:auto val="1"/>
        <c:lblAlgn val="ctr"/>
        <c:lblOffset val="100"/>
        <c:noMultiLvlLbl val="0"/>
      </c:catAx>
      <c:valAx>
        <c:axId val="125653743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56536959"/>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it-IT"/>
              <a:t>MSFT Efficency (in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it-IT"/>
        </a:p>
      </c:txPr>
    </c:title>
    <c:autoTitleDeleted val="0"/>
    <c:plotArea>
      <c:layout/>
      <c:lineChart>
        <c:grouping val="standard"/>
        <c:varyColors val="0"/>
        <c:ser>
          <c:idx val="0"/>
          <c:order val="0"/>
          <c:tx>
            <c:strRef>
              <c:f>'MSFT financial data'!$A$24</c:f>
              <c:strCache>
                <c:ptCount val="1"/>
                <c:pt idx="0">
                  <c:v> Return on Assets </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numRef>
              <c:f>'MSFT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data'!$B$24:$K$24</c:f>
              <c:numCache>
                <c:formatCode>General</c:formatCode>
                <c:ptCount val="10"/>
                <c:pt idx="0">
                  <c:v>17.21</c:v>
                </c:pt>
                <c:pt idx="1">
                  <c:v>17.559999999999999</c:v>
                </c:pt>
                <c:pt idx="2">
                  <c:v>19.940000000000001</c:v>
                </c:pt>
                <c:pt idx="3">
                  <c:v>18.36</c:v>
                </c:pt>
                <c:pt idx="4">
                  <c:v>14.7</c:v>
                </c:pt>
                <c:pt idx="5">
                  <c:v>13.69</c:v>
                </c:pt>
                <c:pt idx="6">
                  <c:v>6.4</c:v>
                </c:pt>
                <c:pt idx="7">
                  <c:v>10.57</c:v>
                </c:pt>
                <c:pt idx="8">
                  <c:v>10.6</c:v>
                </c:pt>
                <c:pt idx="9">
                  <c:v>6.92</c:v>
                </c:pt>
              </c:numCache>
            </c:numRef>
          </c:val>
          <c:smooth val="0"/>
          <c:extLst>
            <c:ext xmlns:c16="http://schemas.microsoft.com/office/drawing/2014/chart" uri="{C3380CC4-5D6E-409C-BE32-E72D297353CC}">
              <c16:uniqueId val="{00000000-E645-42BE-992F-B83EF9E991CF}"/>
            </c:ext>
          </c:extLst>
        </c:ser>
        <c:ser>
          <c:idx val="1"/>
          <c:order val="1"/>
          <c:tx>
            <c:strRef>
              <c:f>'MSFT financial data'!$A$25</c:f>
              <c:strCache>
                <c:ptCount val="1"/>
                <c:pt idx="0">
                  <c:v> Return on Equity </c:v>
                </c:pt>
              </c:strCache>
            </c:strRef>
          </c:tx>
          <c:spPr>
            <a:ln w="28575" cap="rnd">
              <a:solidFill>
                <a:schemeClr val="accent2"/>
              </a:solidFill>
              <a:round/>
            </a:ln>
            <a:effectLst/>
          </c:spPr>
          <c:marker>
            <c:symbol val="circle"/>
            <c:size val="5"/>
            <c:spPr>
              <a:solidFill>
                <a:schemeClr val="accent2"/>
              </a:solidFill>
              <a:ln w="9525">
                <a:solidFill>
                  <a:schemeClr val="accent2"/>
                </a:solidFill>
              </a:ln>
              <a:effectLst/>
            </c:spPr>
          </c:marker>
          <c:cat>
            <c:numRef>
              <c:f>'MSFT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data'!$B$25:$K$25</c:f>
              <c:numCache>
                <c:formatCode>General</c:formatCode>
                <c:ptCount val="10"/>
                <c:pt idx="0">
                  <c:v>32.83</c:v>
                </c:pt>
                <c:pt idx="1">
                  <c:v>35.090000000000003</c:v>
                </c:pt>
                <c:pt idx="2">
                  <c:v>43.68</c:v>
                </c:pt>
                <c:pt idx="3">
                  <c:v>43.15</c:v>
                </c:pt>
                <c:pt idx="4">
                  <c:v>37.43</c:v>
                </c:pt>
                <c:pt idx="5">
                  <c:v>38.35</c:v>
                </c:pt>
                <c:pt idx="6">
                  <c:v>20.03</c:v>
                </c:pt>
                <c:pt idx="7">
                  <c:v>35.21</c:v>
                </c:pt>
                <c:pt idx="8">
                  <c:v>28.53</c:v>
                </c:pt>
                <c:pt idx="9">
                  <c:v>15.23</c:v>
                </c:pt>
              </c:numCache>
            </c:numRef>
          </c:val>
          <c:smooth val="0"/>
          <c:extLst>
            <c:ext xmlns:c16="http://schemas.microsoft.com/office/drawing/2014/chart" uri="{C3380CC4-5D6E-409C-BE32-E72D297353CC}">
              <c16:uniqueId val="{00000001-E645-42BE-992F-B83EF9E991CF}"/>
            </c:ext>
          </c:extLst>
        </c:ser>
        <c:ser>
          <c:idx val="2"/>
          <c:order val="2"/>
          <c:tx>
            <c:strRef>
              <c:f>'MSFT financial data'!$A$26</c:f>
              <c:strCache>
                <c:ptCount val="1"/>
                <c:pt idx="0">
                  <c:v> Return on Capital Employed </c:v>
                </c:pt>
              </c:strCache>
            </c:strRef>
          </c:tx>
          <c:spPr>
            <a:ln w="28575" cap="rnd">
              <a:solidFill>
                <a:schemeClr val="accent3"/>
              </a:solidFill>
              <a:round/>
            </a:ln>
            <a:effectLst/>
          </c:spPr>
          <c:marker>
            <c:symbol val="circle"/>
            <c:size val="5"/>
            <c:spPr>
              <a:solidFill>
                <a:schemeClr val="accent3"/>
              </a:solidFill>
              <a:ln w="9525">
                <a:solidFill>
                  <a:schemeClr val="accent3"/>
                </a:solidFill>
              </a:ln>
              <a:effectLst/>
            </c:spPr>
          </c:marker>
          <c:cat>
            <c:numRef>
              <c:f>'MSFT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data'!$B$26:$K$26</c:f>
              <c:numCache>
                <c:formatCode>General</c:formatCode>
                <c:ptCount val="10"/>
                <c:pt idx="0">
                  <c:v>28.29</c:v>
                </c:pt>
                <c:pt idx="1">
                  <c:v>28.76</c:v>
                </c:pt>
                <c:pt idx="2">
                  <c:v>30.91</c:v>
                </c:pt>
                <c:pt idx="3">
                  <c:v>28.52</c:v>
                </c:pt>
                <c:pt idx="4">
                  <c:v>23.13</c:v>
                </c:pt>
                <c:pt idx="5">
                  <c:v>19.78</c:v>
                </c:pt>
                <c:pt idx="6">
                  <c:v>17.5</c:v>
                </c:pt>
                <c:pt idx="7">
                  <c:v>16.440000000000001</c:v>
                </c:pt>
                <c:pt idx="8">
                  <c:v>19.41</c:v>
                </c:pt>
                <c:pt idx="9">
                  <c:v>14.37</c:v>
                </c:pt>
              </c:numCache>
            </c:numRef>
          </c:val>
          <c:smooth val="0"/>
          <c:extLst>
            <c:ext xmlns:c16="http://schemas.microsoft.com/office/drawing/2014/chart" uri="{C3380CC4-5D6E-409C-BE32-E72D297353CC}">
              <c16:uniqueId val="{00000002-E645-42BE-992F-B83EF9E991CF}"/>
            </c:ext>
          </c:extLst>
        </c:ser>
        <c:ser>
          <c:idx val="3"/>
          <c:order val="3"/>
          <c:tx>
            <c:strRef>
              <c:f>'MSFT financial data'!$A$27</c:f>
              <c:strCache>
                <c:ptCount val="1"/>
                <c:pt idx="0">
                  <c:v> Return on Invested Capital </c:v>
                </c:pt>
              </c:strCache>
            </c:strRef>
          </c:tx>
          <c:spPr>
            <a:ln w="28575" cap="rnd">
              <a:solidFill>
                <a:schemeClr val="accent4"/>
              </a:solidFill>
              <a:round/>
            </a:ln>
            <a:effectLst/>
          </c:spPr>
          <c:marker>
            <c:symbol val="circle"/>
            <c:size val="5"/>
            <c:spPr>
              <a:solidFill>
                <a:schemeClr val="accent4"/>
              </a:solidFill>
              <a:ln w="9525">
                <a:solidFill>
                  <a:schemeClr val="accent4"/>
                </a:solidFill>
              </a:ln>
              <a:effectLst/>
            </c:spPr>
          </c:marker>
          <c:cat>
            <c:numRef>
              <c:f>'MSFT financial data'!$B$1:$K$1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data'!$B$27:$K$27</c:f>
              <c:numCache>
                <c:formatCode>General</c:formatCode>
                <c:ptCount val="10"/>
                <c:pt idx="0">
                  <c:v>24.28</c:v>
                </c:pt>
                <c:pt idx="1">
                  <c:v>26.26</c:v>
                </c:pt>
                <c:pt idx="2">
                  <c:v>28.32</c:v>
                </c:pt>
                <c:pt idx="3">
                  <c:v>26.09</c:v>
                </c:pt>
                <c:pt idx="4">
                  <c:v>20.53</c:v>
                </c:pt>
                <c:pt idx="5">
                  <c:v>18.75</c:v>
                </c:pt>
                <c:pt idx="6">
                  <c:v>8.4499999999999993</c:v>
                </c:pt>
                <c:pt idx="7">
                  <c:v>14.65</c:v>
                </c:pt>
                <c:pt idx="8">
                  <c:v>16.34</c:v>
                </c:pt>
                <c:pt idx="9">
                  <c:v>9.91</c:v>
                </c:pt>
              </c:numCache>
            </c:numRef>
          </c:val>
          <c:smooth val="0"/>
          <c:extLst>
            <c:ext xmlns:c16="http://schemas.microsoft.com/office/drawing/2014/chart" uri="{C3380CC4-5D6E-409C-BE32-E72D297353CC}">
              <c16:uniqueId val="{00000003-E645-42BE-992F-B83EF9E991CF}"/>
            </c:ext>
          </c:extLst>
        </c:ser>
        <c:dLbls>
          <c:showLegendKey val="0"/>
          <c:showVal val="0"/>
          <c:showCatName val="0"/>
          <c:showSerName val="0"/>
          <c:showPercent val="0"/>
          <c:showBubbleSize val="0"/>
        </c:dLbls>
        <c:marker val="1"/>
        <c:smooth val="0"/>
        <c:axId val="1516321807"/>
        <c:axId val="1516321327"/>
      </c:lineChart>
      <c:catAx>
        <c:axId val="1516321807"/>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crossAx val="1516321327"/>
        <c:crosses val="autoZero"/>
        <c:auto val="1"/>
        <c:lblAlgn val="ctr"/>
        <c:lblOffset val="100"/>
        <c:noMultiLvlLbl val="0"/>
      </c:catAx>
      <c:valAx>
        <c:axId val="1516321327"/>
        <c:scaling>
          <c:orientation val="minMax"/>
          <c:max val="45"/>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crossAx val="1516321807"/>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it-IT"/>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MSFT Income Statement</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'MSFT financial statement'!$A$2</c:f>
              <c:strCache>
                <c:ptCount val="1"/>
                <c:pt idx="0">
                  <c:v>Revenue</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'MSFT financial statement'!$B$1:$K$1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statement'!$B$2:$K$2</c:f>
              <c:numCache>
                <c:formatCode>General</c:formatCode>
                <c:ptCount val="10"/>
                <c:pt idx="0">
                  <c:v>245122</c:v>
                </c:pt>
                <c:pt idx="1">
                  <c:v>211915</c:v>
                </c:pt>
                <c:pt idx="2">
                  <c:v>198270</c:v>
                </c:pt>
                <c:pt idx="3">
                  <c:v>168088</c:v>
                </c:pt>
                <c:pt idx="4">
                  <c:v>143015</c:v>
                </c:pt>
                <c:pt idx="5">
                  <c:v>125843</c:v>
                </c:pt>
                <c:pt idx="6">
                  <c:v>110360</c:v>
                </c:pt>
                <c:pt idx="7">
                  <c:v>96571</c:v>
                </c:pt>
                <c:pt idx="8">
                  <c:v>91154</c:v>
                </c:pt>
                <c:pt idx="9">
                  <c:v>93580</c:v>
                </c:pt>
              </c:numCache>
            </c:numRef>
          </c:val>
          <c:extLst>
            <c:ext xmlns:c16="http://schemas.microsoft.com/office/drawing/2014/chart" uri="{C3380CC4-5D6E-409C-BE32-E72D297353CC}">
              <c16:uniqueId val="{00000000-C8FA-4133-BC53-78E250A32E41}"/>
            </c:ext>
          </c:extLst>
        </c:ser>
        <c:ser>
          <c:idx val="3"/>
          <c:order val="3"/>
          <c:tx>
            <c:strRef>
              <c:f>'MSFT financial statement'!$A$20</c:f>
              <c:strCache>
                <c:ptCount val="1"/>
                <c:pt idx="0">
                  <c:v>Net Income</c:v>
                </c:pt>
              </c:strCache>
            </c:strRef>
          </c:tx>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invertIfNegative val="0"/>
          <c:cat>
            <c:numRef>
              <c:f>'MSFT financial statement'!$B$1:$K$1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statement'!$B$20:$K$20</c:f>
              <c:numCache>
                <c:formatCode>General</c:formatCode>
                <c:ptCount val="10"/>
                <c:pt idx="0">
                  <c:v>88136</c:v>
                </c:pt>
                <c:pt idx="1">
                  <c:v>72361</c:v>
                </c:pt>
                <c:pt idx="2">
                  <c:v>72738</c:v>
                </c:pt>
                <c:pt idx="3">
                  <c:v>61271</c:v>
                </c:pt>
                <c:pt idx="4">
                  <c:v>44281</c:v>
                </c:pt>
                <c:pt idx="5">
                  <c:v>39240</c:v>
                </c:pt>
                <c:pt idx="6">
                  <c:v>16571</c:v>
                </c:pt>
                <c:pt idx="7">
                  <c:v>25489</c:v>
                </c:pt>
                <c:pt idx="8">
                  <c:v>20539</c:v>
                </c:pt>
                <c:pt idx="9">
                  <c:v>12193</c:v>
                </c:pt>
              </c:numCache>
            </c:numRef>
          </c:val>
          <c:extLst>
            <c:ext xmlns:c16="http://schemas.microsoft.com/office/drawing/2014/chart" uri="{C3380CC4-5D6E-409C-BE32-E72D297353CC}">
              <c16:uniqueId val="{00000003-C8FA-4133-BC53-78E250A32E41}"/>
            </c:ext>
          </c:extLst>
        </c:ser>
        <c:dLbls>
          <c:showLegendKey val="0"/>
          <c:showVal val="0"/>
          <c:showCatName val="0"/>
          <c:showSerName val="0"/>
          <c:showPercent val="0"/>
          <c:showBubbleSize val="0"/>
        </c:dLbls>
        <c:gapWidth val="100"/>
        <c:axId val="1244035408"/>
        <c:axId val="1244035888"/>
      </c:barChart>
      <c:lineChart>
        <c:grouping val="standard"/>
        <c:varyColors val="0"/>
        <c:ser>
          <c:idx val="1"/>
          <c:order val="1"/>
          <c:tx>
            <c:strRef>
              <c:f>'MSFT financial statement'!$A$6</c:f>
              <c:strCache>
                <c:ptCount val="1"/>
                <c:pt idx="0">
                  <c:v>Gross Margin</c:v>
                </c:pt>
              </c:strCache>
            </c:strRef>
          </c:tx>
          <c:spPr>
            <a:ln w="15875" cap="rnd">
              <a:solidFill>
                <a:schemeClr val="accent2"/>
              </a:solidFill>
              <a:round/>
            </a:ln>
            <a:effectLst/>
          </c:spPr>
          <c:marker>
            <c:symbol val="circle"/>
            <c:size val="4"/>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marker>
          <c:cat>
            <c:numRef>
              <c:f>'MSFT financial statement'!$B$1:$K$1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statement'!$B$6:$K$6</c:f>
              <c:numCache>
                <c:formatCode>0.00%</c:formatCode>
                <c:ptCount val="10"/>
                <c:pt idx="0">
                  <c:v>0.69764443827971379</c:v>
                </c:pt>
                <c:pt idx="1">
                  <c:v>0.68920085883491022</c:v>
                </c:pt>
                <c:pt idx="2">
                  <c:v>0.68401674484289099</c:v>
                </c:pt>
                <c:pt idx="3">
                  <c:v>0.68925800771024703</c:v>
                </c:pt>
                <c:pt idx="4">
                  <c:v>0.67781001992797962</c:v>
                </c:pt>
                <c:pt idx="5">
                  <c:v>0.65901957200638894</c:v>
                </c:pt>
                <c:pt idx="6">
                  <c:v>0.65247372236317502</c:v>
                </c:pt>
                <c:pt idx="7">
                  <c:v>0.64522475691460168</c:v>
                </c:pt>
                <c:pt idx="8">
                  <c:v>0.64038879259275516</c:v>
                </c:pt>
                <c:pt idx="9">
                  <c:v>0.64695447745244705</c:v>
                </c:pt>
              </c:numCache>
            </c:numRef>
          </c:val>
          <c:smooth val="0"/>
          <c:extLst>
            <c:ext xmlns:c16="http://schemas.microsoft.com/office/drawing/2014/chart" uri="{C3380CC4-5D6E-409C-BE32-E72D297353CC}">
              <c16:uniqueId val="{00000001-C8FA-4133-BC53-78E250A32E41}"/>
            </c:ext>
          </c:extLst>
        </c:ser>
        <c:ser>
          <c:idx val="2"/>
          <c:order val="2"/>
          <c:tx>
            <c:strRef>
              <c:f>'MSFT financial statement'!$A$12</c:f>
              <c:strCache>
                <c:ptCount val="1"/>
                <c:pt idx="0">
                  <c:v>Operating Margin</c:v>
                </c:pt>
              </c:strCache>
            </c:strRef>
          </c:tx>
          <c:spPr>
            <a:ln w="15875" cap="rnd">
              <a:solidFill>
                <a:schemeClr val="accent3"/>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cat>
            <c:numRef>
              <c:f>'MSFT financial statement'!$B$1:$K$1</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statement'!$B$12:$K$12</c:f>
              <c:numCache>
                <c:formatCode>0.00%</c:formatCode>
                <c:ptCount val="10"/>
                <c:pt idx="0">
                  <c:v>0.44644299573273716</c:v>
                </c:pt>
                <c:pt idx="1">
                  <c:v>0.41772880636104098</c:v>
                </c:pt>
                <c:pt idx="2">
                  <c:v>0.4205527815604983</c:v>
                </c:pt>
                <c:pt idx="3">
                  <c:v>0.41594878872971303</c:v>
                </c:pt>
                <c:pt idx="4">
                  <c:v>0.37030381428521486</c:v>
                </c:pt>
                <c:pt idx="5">
                  <c:v>0.3413698020549415</c:v>
                </c:pt>
                <c:pt idx="6">
                  <c:v>0.31766944545125048</c:v>
                </c:pt>
                <c:pt idx="7">
                  <c:v>0.30055606755651282</c:v>
                </c:pt>
                <c:pt idx="8">
                  <c:v>0.28608728086534874</c:v>
                </c:pt>
                <c:pt idx="9">
                  <c:v>0.19406924556529173</c:v>
                </c:pt>
              </c:numCache>
            </c:numRef>
          </c:val>
          <c:smooth val="0"/>
          <c:extLst>
            <c:ext xmlns:c16="http://schemas.microsoft.com/office/drawing/2014/chart" uri="{C3380CC4-5D6E-409C-BE32-E72D297353CC}">
              <c16:uniqueId val="{00000002-C8FA-4133-BC53-78E250A32E41}"/>
            </c:ext>
          </c:extLst>
        </c:ser>
        <c:ser>
          <c:idx val="4"/>
          <c:order val="4"/>
          <c:tx>
            <c:strRef>
              <c:f>'MSFT financial statement'!$A$21</c:f>
              <c:strCache>
                <c:ptCount val="1"/>
                <c:pt idx="0">
                  <c:v>Net Margin</c:v>
                </c:pt>
              </c:strCache>
            </c:strRef>
          </c:tx>
          <c:spPr>
            <a:ln w="15875" cap="rnd">
              <a:solidFill>
                <a:schemeClr val="accent5"/>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val>
            <c:numRef>
              <c:f>'MSFT financial statement'!$B$21:$K$21</c:f>
              <c:numCache>
                <c:formatCode>0.00%</c:formatCode>
                <c:ptCount val="10"/>
                <c:pt idx="0">
                  <c:v>0.35955972944084985</c:v>
                </c:pt>
                <c:pt idx="1">
                  <c:v>0.34146237878394642</c:v>
                </c:pt>
                <c:pt idx="2">
                  <c:v>0.36686336813436221</c:v>
                </c:pt>
                <c:pt idx="3">
                  <c:v>0.36451739564989766</c:v>
                </c:pt>
                <c:pt idx="4">
                  <c:v>0.30962486452470023</c:v>
                </c:pt>
                <c:pt idx="5">
                  <c:v>0.31181710544090652</c:v>
                </c:pt>
                <c:pt idx="6">
                  <c:v>0.15015404131931859</c:v>
                </c:pt>
                <c:pt idx="7">
                  <c:v>0.26394052044609667</c:v>
                </c:pt>
                <c:pt idx="8">
                  <c:v>0.22532198257893235</c:v>
                </c:pt>
                <c:pt idx="9">
                  <c:v>0.13029493481513144</c:v>
                </c:pt>
              </c:numCache>
            </c:numRef>
          </c:val>
          <c:smooth val="0"/>
          <c:extLst>
            <c:ext xmlns:c16="http://schemas.microsoft.com/office/drawing/2014/chart" uri="{C3380CC4-5D6E-409C-BE32-E72D297353CC}">
              <c16:uniqueId val="{00000004-C8FA-4133-BC53-78E250A32E41}"/>
            </c:ext>
          </c:extLst>
        </c:ser>
        <c:dLbls>
          <c:showLegendKey val="0"/>
          <c:showVal val="0"/>
          <c:showCatName val="0"/>
          <c:showSerName val="0"/>
          <c:showPercent val="0"/>
          <c:showBubbleSize val="0"/>
        </c:dLbls>
        <c:marker val="1"/>
        <c:smooth val="0"/>
        <c:axId val="1244019088"/>
        <c:axId val="1244029648"/>
      </c:lineChart>
      <c:catAx>
        <c:axId val="124403540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44035888"/>
        <c:crosses val="autoZero"/>
        <c:auto val="1"/>
        <c:lblAlgn val="ctr"/>
        <c:lblOffset val="100"/>
        <c:noMultiLvlLbl val="0"/>
      </c:catAx>
      <c:valAx>
        <c:axId val="124403588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44035408"/>
        <c:crosses val="autoZero"/>
        <c:crossBetween val="between"/>
      </c:valAx>
      <c:valAx>
        <c:axId val="1244029648"/>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44019088"/>
        <c:crosses val="max"/>
        <c:crossBetween val="between"/>
      </c:valAx>
      <c:catAx>
        <c:axId val="1244019088"/>
        <c:scaling>
          <c:orientation val="minMax"/>
        </c:scaling>
        <c:delete val="1"/>
        <c:axPos val="b"/>
        <c:numFmt formatCode="General" sourceLinked="1"/>
        <c:majorTickMark val="out"/>
        <c:minorTickMark val="none"/>
        <c:tickLblPos val="nextTo"/>
        <c:crossAx val="1244029648"/>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MSFT Balance Sheet</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'MSFT financial statement'!$A$33</c:f>
              <c:strCache>
                <c:ptCount val="1"/>
                <c:pt idx="0">
                  <c:v>Cash &amp; Equivalents</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'MSFT financial statement'!$B$30:$K$30</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statement'!$B$33:$K$33</c:f>
              <c:numCache>
                <c:formatCode>General</c:formatCode>
                <c:ptCount val="10"/>
                <c:pt idx="0">
                  <c:v>18315</c:v>
                </c:pt>
                <c:pt idx="1">
                  <c:v>34704</c:v>
                </c:pt>
                <c:pt idx="2">
                  <c:v>13931</c:v>
                </c:pt>
                <c:pt idx="3">
                  <c:v>14224</c:v>
                </c:pt>
                <c:pt idx="4">
                  <c:v>13576</c:v>
                </c:pt>
                <c:pt idx="5">
                  <c:v>11356</c:v>
                </c:pt>
                <c:pt idx="6">
                  <c:v>11946</c:v>
                </c:pt>
                <c:pt idx="7">
                  <c:v>7663</c:v>
                </c:pt>
                <c:pt idx="8">
                  <c:v>6510</c:v>
                </c:pt>
                <c:pt idx="9">
                  <c:v>5595</c:v>
                </c:pt>
              </c:numCache>
            </c:numRef>
          </c:val>
          <c:extLst>
            <c:ext xmlns:c16="http://schemas.microsoft.com/office/drawing/2014/chart" uri="{C3380CC4-5D6E-409C-BE32-E72D297353CC}">
              <c16:uniqueId val="{00000000-4445-41BF-AE80-ACB89B5E00DF}"/>
            </c:ext>
          </c:extLst>
        </c:ser>
        <c:ser>
          <c:idx val="1"/>
          <c:order val="1"/>
          <c:tx>
            <c:strRef>
              <c:f>'MSFT financial statement'!$A$71</c:f>
              <c:strCache>
                <c:ptCount val="1"/>
                <c:pt idx="0">
                  <c:v>Total Debt</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'MSFT financial statement'!$B$30:$K$30</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statement'!$B$71:$K$71</c:f>
              <c:numCache>
                <c:formatCode>General</c:formatCode>
                <c:ptCount val="10"/>
                <c:pt idx="0">
                  <c:v>97852</c:v>
                </c:pt>
                <c:pt idx="1">
                  <c:v>59965</c:v>
                </c:pt>
                <c:pt idx="2">
                  <c:v>61270</c:v>
                </c:pt>
                <c:pt idx="3">
                  <c:v>67775</c:v>
                </c:pt>
                <c:pt idx="4">
                  <c:v>70998</c:v>
                </c:pt>
                <c:pt idx="5">
                  <c:v>78366</c:v>
                </c:pt>
                <c:pt idx="6">
                  <c:v>81808</c:v>
                </c:pt>
                <c:pt idx="7">
                  <c:v>86194</c:v>
                </c:pt>
                <c:pt idx="8">
                  <c:v>53687</c:v>
                </c:pt>
                <c:pt idx="9">
                  <c:v>35292</c:v>
                </c:pt>
              </c:numCache>
            </c:numRef>
          </c:val>
          <c:extLst>
            <c:ext xmlns:c16="http://schemas.microsoft.com/office/drawing/2014/chart" uri="{C3380CC4-5D6E-409C-BE32-E72D297353CC}">
              <c16:uniqueId val="{00000001-4445-41BF-AE80-ACB89B5E00DF}"/>
            </c:ext>
          </c:extLst>
        </c:ser>
        <c:dLbls>
          <c:showLegendKey val="0"/>
          <c:showVal val="0"/>
          <c:showCatName val="0"/>
          <c:showSerName val="0"/>
          <c:showPercent val="0"/>
          <c:showBubbleSize val="0"/>
        </c:dLbls>
        <c:gapWidth val="100"/>
        <c:axId val="1272099599"/>
        <c:axId val="1272099119"/>
      </c:barChart>
      <c:lineChart>
        <c:grouping val="standard"/>
        <c:varyColors val="0"/>
        <c:ser>
          <c:idx val="2"/>
          <c:order val="2"/>
          <c:tx>
            <c:strRef>
              <c:f>'MSFT financial statement'!$A$73</c:f>
              <c:strCache>
                <c:ptCount val="1"/>
                <c:pt idx="0">
                  <c:v>Cash Ratio</c:v>
                </c:pt>
              </c:strCache>
            </c:strRef>
          </c:tx>
          <c:spPr>
            <a:ln w="15875" cap="rnd">
              <a:solidFill>
                <a:schemeClr val="accent3"/>
              </a:solidFill>
              <a:round/>
            </a:ln>
            <a:effectLst/>
          </c:spPr>
          <c:marker>
            <c:symbol val="circle"/>
            <c:size val="4"/>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marker>
          <c:val>
            <c:numRef>
              <c:f>'MSFT financial statement'!$B$73:$K$73</c:f>
              <c:numCache>
                <c:formatCode>General</c:formatCode>
                <c:ptCount val="10"/>
                <c:pt idx="0">
                  <c:v>0.14599999999999999</c:v>
                </c:pt>
                <c:pt idx="1">
                  <c:v>0.33300000000000002</c:v>
                </c:pt>
                <c:pt idx="2">
                  <c:v>0.14699999999999999</c:v>
                </c:pt>
                <c:pt idx="3">
                  <c:v>0.16</c:v>
                </c:pt>
                <c:pt idx="4">
                  <c:v>0.188</c:v>
                </c:pt>
                <c:pt idx="5">
                  <c:v>0.16400000000000001</c:v>
                </c:pt>
                <c:pt idx="6">
                  <c:v>0.20399999999999999</c:v>
                </c:pt>
                <c:pt idx="7">
                  <c:v>0.11899999999999999</c:v>
                </c:pt>
                <c:pt idx="8">
                  <c:v>0.11</c:v>
                </c:pt>
                <c:pt idx="9">
                  <c:v>0.112</c:v>
                </c:pt>
              </c:numCache>
            </c:numRef>
          </c:val>
          <c:smooth val="0"/>
          <c:extLst>
            <c:ext xmlns:c16="http://schemas.microsoft.com/office/drawing/2014/chart" uri="{C3380CC4-5D6E-409C-BE32-E72D297353CC}">
              <c16:uniqueId val="{00000002-4445-41BF-AE80-ACB89B5E00DF}"/>
            </c:ext>
          </c:extLst>
        </c:ser>
        <c:ser>
          <c:idx val="3"/>
          <c:order val="3"/>
          <c:tx>
            <c:strRef>
              <c:f>'MSFT financial statement'!$A$74</c:f>
              <c:strCache>
                <c:ptCount val="1"/>
                <c:pt idx="0">
                  <c:v>Dabt Ratio</c:v>
                </c:pt>
              </c:strCache>
            </c:strRef>
          </c:tx>
          <c:spPr>
            <a:ln w="15875" cap="rnd">
              <a:solidFill>
                <a:schemeClr val="accent4"/>
              </a:solidFill>
              <a:round/>
            </a:ln>
            <a:effectLst/>
          </c:spPr>
          <c:marker>
            <c:symbol val="circle"/>
            <c:size val="4"/>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marker>
          <c:val>
            <c:numRef>
              <c:f>'MSFT financial statement'!$B$74:$K$74</c:f>
              <c:numCache>
                <c:formatCode>General</c:formatCode>
                <c:ptCount val="10"/>
                <c:pt idx="0">
                  <c:v>0.112</c:v>
                </c:pt>
                <c:pt idx="1">
                  <c:v>0.14599999999999999</c:v>
                </c:pt>
                <c:pt idx="2">
                  <c:v>0.16800000000000001</c:v>
                </c:pt>
                <c:pt idx="3">
                  <c:v>0.20300000000000001</c:v>
                </c:pt>
                <c:pt idx="4">
                  <c:v>0.23599999999999999</c:v>
                </c:pt>
                <c:pt idx="5">
                  <c:v>0.27300000000000002</c:v>
                </c:pt>
                <c:pt idx="6">
                  <c:v>0.316</c:v>
                </c:pt>
                <c:pt idx="7">
                  <c:v>0.35799999999999998</c:v>
                </c:pt>
                <c:pt idx="8">
                  <c:v>0.27700000000000002</c:v>
                </c:pt>
                <c:pt idx="9">
                  <c:v>0.2</c:v>
                </c:pt>
              </c:numCache>
            </c:numRef>
          </c:val>
          <c:smooth val="0"/>
          <c:extLst>
            <c:ext xmlns:c16="http://schemas.microsoft.com/office/drawing/2014/chart" uri="{C3380CC4-5D6E-409C-BE32-E72D297353CC}">
              <c16:uniqueId val="{00000003-4445-41BF-AE80-ACB89B5E00DF}"/>
            </c:ext>
          </c:extLst>
        </c:ser>
        <c:dLbls>
          <c:showLegendKey val="0"/>
          <c:showVal val="0"/>
          <c:showCatName val="0"/>
          <c:showSerName val="0"/>
          <c:showPercent val="0"/>
          <c:showBubbleSize val="0"/>
        </c:dLbls>
        <c:marker val="1"/>
        <c:smooth val="0"/>
        <c:axId val="1431427344"/>
        <c:axId val="1431424464"/>
      </c:lineChart>
      <c:catAx>
        <c:axId val="12720995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72099119"/>
        <c:crosses val="autoZero"/>
        <c:auto val="1"/>
        <c:lblAlgn val="ctr"/>
        <c:lblOffset val="100"/>
        <c:noMultiLvlLbl val="0"/>
      </c:catAx>
      <c:valAx>
        <c:axId val="1272099119"/>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72099599"/>
        <c:crosses val="autoZero"/>
        <c:crossBetween val="between"/>
      </c:valAx>
      <c:valAx>
        <c:axId val="1431424464"/>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31427344"/>
        <c:crosses val="max"/>
        <c:crossBetween val="between"/>
      </c:valAx>
      <c:catAx>
        <c:axId val="1431427344"/>
        <c:scaling>
          <c:orientation val="minMax"/>
        </c:scaling>
        <c:delete val="1"/>
        <c:axPos val="b"/>
        <c:majorTickMark val="out"/>
        <c:minorTickMark val="none"/>
        <c:tickLblPos val="nextTo"/>
        <c:crossAx val="1431424464"/>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t>MSFT Cash Flow Statement</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'MSFT financial statement'!$A$82</c:f>
              <c:strCache>
                <c:ptCount val="1"/>
                <c:pt idx="0">
                  <c:v>Stock Based Compensation</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cat>
            <c:numRef>
              <c:f>'MSFT financial statement'!$B$77:$K$77</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statement'!$B$82:$K$82</c:f>
              <c:numCache>
                <c:formatCode>General</c:formatCode>
                <c:ptCount val="10"/>
                <c:pt idx="0">
                  <c:v>10734</c:v>
                </c:pt>
                <c:pt idx="1">
                  <c:v>9611</c:v>
                </c:pt>
                <c:pt idx="2">
                  <c:v>7502</c:v>
                </c:pt>
                <c:pt idx="3">
                  <c:v>6118</c:v>
                </c:pt>
                <c:pt idx="4">
                  <c:v>5289</c:v>
                </c:pt>
                <c:pt idx="5">
                  <c:v>4652</c:v>
                </c:pt>
                <c:pt idx="6">
                  <c:v>3940</c:v>
                </c:pt>
                <c:pt idx="7">
                  <c:v>3266</c:v>
                </c:pt>
                <c:pt idx="8">
                  <c:v>2668</c:v>
                </c:pt>
                <c:pt idx="9">
                  <c:v>2574</c:v>
                </c:pt>
              </c:numCache>
            </c:numRef>
          </c:val>
          <c:extLst>
            <c:ext xmlns:c16="http://schemas.microsoft.com/office/drawing/2014/chart" uri="{C3380CC4-5D6E-409C-BE32-E72D297353CC}">
              <c16:uniqueId val="{00000000-950C-423B-87CA-8014F02BB06A}"/>
            </c:ext>
          </c:extLst>
        </c:ser>
        <c:ser>
          <c:idx val="1"/>
          <c:order val="1"/>
          <c:tx>
            <c:strRef>
              <c:f>'MSFT financial statement'!$A$100</c:f>
              <c:strCache>
                <c:ptCount val="1"/>
                <c:pt idx="0">
                  <c:v>Dividends Paid</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cat>
            <c:numRef>
              <c:f>'MSFT financial statement'!$B$77:$K$77</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statement'!$B$100:$K$100</c:f>
              <c:numCache>
                <c:formatCode>General</c:formatCode>
                <c:ptCount val="10"/>
                <c:pt idx="0">
                  <c:v>-21771</c:v>
                </c:pt>
                <c:pt idx="1">
                  <c:v>-19800</c:v>
                </c:pt>
                <c:pt idx="2">
                  <c:v>-18135</c:v>
                </c:pt>
                <c:pt idx="3">
                  <c:v>-16521</c:v>
                </c:pt>
                <c:pt idx="4">
                  <c:v>-15137</c:v>
                </c:pt>
                <c:pt idx="5">
                  <c:v>-13811</c:v>
                </c:pt>
                <c:pt idx="6">
                  <c:v>-12699</c:v>
                </c:pt>
                <c:pt idx="7">
                  <c:v>-11845</c:v>
                </c:pt>
                <c:pt idx="8">
                  <c:v>-11006</c:v>
                </c:pt>
                <c:pt idx="9">
                  <c:v>-9882</c:v>
                </c:pt>
              </c:numCache>
            </c:numRef>
          </c:val>
          <c:extLst>
            <c:ext xmlns:c16="http://schemas.microsoft.com/office/drawing/2014/chart" uri="{C3380CC4-5D6E-409C-BE32-E72D297353CC}">
              <c16:uniqueId val="{00000001-950C-423B-87CA-8014F02BB06A}"/>
            </c:ext>
          </c:extLst>
        </c:ser>
        <c:ser>
          <c:idx val="2"/>
          <c:order val="2"/>
          <c:tx>
            <c:strRef>
              <c:f>'MSFT financial statement'!$A$106</c:f>
              <c:strCache>
                <c:ptCount val="1"/>
                <c:pt idx="0">
                  <c:v>Free Cash Flow</c:v>
                </c:pt>
              </c:strCache>
            </c:strRef>
          </c:tx>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invertIfNegative val="0"/>
          <c:cat>
            <c:numRef>
              <c:f>'MSFT financial statement'!$B$77:$K$77</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statement'!$B$106:$K$106</c:f>
              <c:numCache>
                <c:formatCode>General</c:formatCode>
                <c:ptCount val="10"/>
                <c:pt idx="0">
                  <c:v>74071</c:v>
                </c:pt>
                <c:pt idx="1">
                  <c:v>59475</c:v>
                </c:pt>
                <c:pt idx="2">
                  <c:v>65149</c:v>
                </c:pt>
                <c:pt idx="3">
                  <c:v>56118</c:v>
                </c:pt>
                <c:pt idx="4">
                  <c:v>45234</c:v>
                </c:pt>
                <c:pt idx="5">
                  <c:v>38260</c:v>
                </c:pt>
                <c:pt idx="6">
                  <c:v>32252</c:v>
                </c:pt>
                <c:pt idx="7">
                  <c:v>31378</c:v>
                </c:pt>
                <c:pt idx="8">
                  <c:v>24982</c:v>
                </c:pt>
                <c:pt idx="9">
                  <c:v>23136</c:v>
                </c:pt>
              </c:numCache>
            </c:numRef>
          </c:val>
          <c:extLst>
            <c:ext xmlns:c16="http://schemas.microsoft.com/office/drawing/2014/chart" uri="{C3380CC4-5D6E-409C-BE32-E72D297353CC}">
              <c16:uniqueId val="{00000002-950C-423B-87CA-8014F02BB06A}"/>
            </c:ext>
          </c:extLst>
        </c:ser>
        <c:ser>
          <c:idx val="3"/>
          <c:order val="3"/>
          <c:tx>
            <c:strRef>
              <c:f>'MSFT financial statement'!$A$108</c:f>
              <c:strCache>
                <c:ptCount val="1"/>
                <c:pt idx="0">
                  <c:v>Capital Expenditure</c:v>
                </c:pt>
              </c:strCache>
            </c:strRef>
          </c:tx>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invertIfNegative val="0"/>
          <c:cat>
            <c:numRef>
              <c:f>'MSFT financial statement'!$B$77:$K$77</c:f>
              <c:numCache>
                <c:formatCode>General</c:formatCode>
                <c:ptCount val="10"/>
                <c:pt idx="0">
                  <c:v>2024</c:v>
                </c:pt>
                <c:pt idx="1">
                  <c:v>2023</c:v>
                </c:pt>
                <c:pt idx="2">
                  <c:v>2022</c:v>
                </c:pt>
                <c:pt idx="3">
                  <c:v>2021</c:v>
                </c:pt>
                <c:pt idx="4">
                  <c:v>2020</c:v>
                </c:pt>
                <c:pt idx="5">
                  <c:v>2019</c:v>
                </c:pt>
                <c:pt idx="6">
                  <c:v>2018</c:v>
                </c:pt>
                <c:pt idx="7">
                  <c:v>2017</c:v>
                </c:pt>
                <c:pt idx="8">
                  <c:v>2016</c:v>
                </c:pt>
                <c:pt idx="9">
                  <c:v>2015</c:v>
                </c:pt>
              </c:numCache>
            </c:numRef>
          </c:cat>
          <c:val>
            <c:numRef>
              <c:f>'MSFT financial statement'!$B$108:$K$108</c:f>
              <c:numCache>
                <c:formatCode>General</c:formatCode>
                <c:ptCount val="10"/>
                <c:pt idx="0">
                  <c:v>-44477</c:v>
                </c:pt>
                <c:pt idx="1">
                  <c:v>-28107</c:v>
                </c:pt>
                <c:pt idx="2">
                  <c:v>-23886</c:v>
                </c:pt>
                <c:pt idx="3">
                  <c:v>-20622</c:v>
                </c:pt>
                <c:pt idx="4">
                  <c:v>-15441</c:v>
                </c:pt>
                <c:pt idx="5">
                  <c:v>-13925</c:v>
                </c:pt>
                <c:pt idx="6">
                  <c:v>-11632</c:v>
                </c:pt>
                <c:pt idx="7">
                  <c:v>-8129</c:v>
                </c:pt>
                <c:pt idx="8">
                  <c:v>-8343</c:v>
                </c:pt>
                <c:pt idx="9">
                  <c:v>-5944</c:v>
                </c:pt>
              </c:numCache>
            </c:numRef>
          </c:val>
          <c:extLst>
            <c:ext xmlns:c16="http://schemas.microsoft.com/office/drawing/2014/chart" uri="{C3380CC4-5D6E-409C-BE32-E72D297353CC}">
              <c16:uniqueId val="{00000003-950C-423B-87CA-8014F02BB06A}"/>
            </c:ext>
          </c:extLst>
        </c:ser>
        <c:dLbls>
          <c:showLegendKey val="0"/>
          <c:showVal val="0"/>
          <c:showCatName val="0"/>
          <c:showSerName val="0"/>
          <c:showPercent val="0"/>
          <c:showBubbleSize val="0"/>
        </c:dLbls>
        <c:gapWidth val="100"/>
        <c:axId val="1428945360"/>
        <c:axId val="1428943920"/>
      </c:barChart>
      <c:lineChart>
        <c:grouping val="standard"/>
        <c:varyColors val="0"/>
        <c:ser>
          <c:idx val="4"/>
          <c:order val="4"/>
          <c:tx>
            <c:strRef>
              <c:f>'MSFT financial statement'!$A$109</c:f>
              <c:strCache>
                <c:ptCount val="1"/>
                <c:pt idx="0">
                  <c:v>CAPEX / Rev</c:v>
                </c:pt>
              </c:strCache>
            </c:strRef>
          </c:tx>
          <c:spPr>
            <a:ln w="15875" cap="rnd">
              <a:solidFill>
                <a:schemeClr val="accent5"/>
              </a:solidFill>
              <a:round/>
            </a:ln>
            <a:effectLst/>
          </c:spPr>
          <c:marker>
            <c:symbol val="circle"/>
            <c:size val="4"/>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marker>
          <c:val>
            <c:numRef>
              <c:f>'MSFT financial statement'!$B$109:$K$109</c:f>
              <c:numCache>
                <c:formatCode>0.00%</c:formatCode>
                <c:ptCount val="10"/>
                <c:pt idx="0">
                  <c:v>0.18144842160230415</c:v>
                </c:pt>
                <c:pt idx="1">
                  <c:v>0.13263336715192411</c:v>
                </c:pt>
                <c:pt idx="2">
                  <c:v>0.12047208352246935</c:v>
                </c:pt>
                <c:pt idx="3">
                  <c:v>0.12268573604302509</c:v>
                </c:pt>
                <c:pt idx="4">
                  <c:v>0.10796769569625564</c:v>
                </c:pt>
                <c:pt idx="5">
                  <c:v>0.11065375110256431</c:v>
                </c:pt>
                <c:pt idx="6">
                  <c:v>0.10540050743022834</c:v>
                </c:pt>
                <c:pt idx="7">
                  <c:v>8.4176409066904143E-2</c:v>
                </c:pt>
                <c:pt idx="8">
                  <c:v>9.1526427803497373E-2</c:v>
                </c:pt>
                <c:pt idx="9">
                  <c:v>6.3517845693524255E-2</c:v>
                </c:pt>
              </c:numCache>
            </c:numRef>
          </c:val>
          <c:smooth val="0"/>
          <c:extLst>
            <c:ext xmlns:c16="http://schemas.microsoft.com/office/drawing/2014/chart" uri="{C3380CC4-5D6E-409C-BE32-E72D297353CC}">
              <c16:uniqueId val="{00000000-B370-4BFC-8A87-C6C39CA247B8}"/>
            </c:ext>
          </c:extLst>
        </c:ser>
        <c:dLbls>
          <c:showLegendKey val="0"/>
          <c:showVal val="0"/>
          <c:showCatName val="0"/>
          <c:showSerName val="0"/>
          <c:showPercent val="0"/>
          <c:showBubbleSize val="0"/>
        </c:dLbls>
        <c:marker val="1"/>
        <c:smooth val="0"/>
        <c:axId val="1933050015"/>
        <c:axId val="1933053375"/>
      </c:lineChart>
      <c:catAx>
        <c:axId val="142894536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28943920"/>
        <c:crosses val="autoZero"/>
        <c:auto val="1"/>
        <c:lblAlgn val="ctr"/>
        <c:lblOffset val="100"/>
        <c:noMultiLvlLbl val="0"/>
      </c:catAx>
      <c:valAx>
        <c:axId val="14289439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428945360"/>
        <c:crosses val="autoZero"/>
        <c:crossBetween val="between"/>
      </c:valAx>
      <c:valAx>
        <c:axId val="1933053375"/>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933050015"/>
        <c:crosses val="max"/>
        <c:crossBetween val="between"/>
      </c:valAx>
      <c:catAx>
        <c:axId val="1933050015"/>
        <c:scaling>
          <c:orientation val="minMax"/>
        </c:scaling>
        <c:delete val="1"/>
        <c:axPos val="b"/>
        <c:majorTickMark val="out"/>
        <c:minorTickMark val="none"/>
        <c:tickLblPos val="nextTo"/>
        <c:crossAx val="1933053375"/>
        <c:crosses val="autoZero"/>
        <c:auto val="1"/>
        <c:lblAlgn val="ctr"/>
        <c:lblOffset val="100"/>
        <c:noMultiLvlLbl val="0"/>
      </c:cat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solidFill>
                  <a:sysClr val="windowText" lastClr="000000"/>
                </a:solidFill>
              </a:rPr>
              <a:t>VGT top 10 holdings</a:t>
            </a: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doughnutChart>
        <c:varyColors val="1"/>
        <c:ser>
          <c:idx val="0"/>
          <c:order val="0"/>
          <c:dPt>
            <c:idx val="0"/>
            <c:bubble3D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extLst>
              <c:ext xmlns:c16="http://schemas.microsoft.com/office/drawing/2014/chart" uri="{C3380CC4-5D6E-409C-BE32-E72D297353CC}">
                <c16:uniqueId val="{00000001-EBC0-42EE-B4D1-E0A6B429C118}"/>
              </c:ext>
            </c:extLst>
          </c:dPt>
          <c:dPt>
            <c:idx val="1"/>
            <c:bubble3D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extLst>
              <c:ext xmlns:c16="http://schemas.microsoft.com/office/drawing/2014/chart" uri="{C3380CC4-5D6E-409C-BE32-E72D297353CC}">
                <c16:uniqueId val="{00000003-EBC0-42EE-B4D1-E0A6B429C118}"/>
              </c:ext>
            </c:extLst>
          </c:dPt>
          <c:dPt>
            <c:idx val="2"/>
            <c:bubble3D val="0"/>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extLst>
              <c:ext xmlns:c16="http://schemas.microsoft.com/office/drawing/2014/chart" uri="{C3380CC4-5D6E-409C-BE32-E72D297353CC}">
                <c16:uniqueId val="{00000005-EBC0-42EE-B4D1-E0A6B429C118}"/>
              </c:ext>
            </c:extLst>
          </c:dPt>
          <c:dPt>
            <c:idx val="3"/>
            <c:bubble3D val="0"/>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extLst>
              <c:ext xmlns:c16="http://schemas.microsoft.com/office/drawing/2014/chart" uri="{C3380CC4-5D6E-409C-BE32-E72D297353CC}">
                <c16:uniqueId val="{00000002-BFD0-48EB-8BB4-4545543981A3}"/>
              </c:ext>
            </c:extLst>
          </c:dPt>
          <c:dPt>
            <c:idx val="4"/>
            <c:bubble3D val="0"/>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extLst>
              <c:ext xmlns:c16="http://schemas.microsoft.com/office/drawing/2014/chart" uri="{C3380CC4-5D6E-409C-BE32-E72D297353CC}">
                <c16:uniqueId val="{00000004-BFD0-48EB-8BB4-4545543981A3}"/>
              </c:ext>
            </c:extLst>
          </c:dPt>
          <c:dPt>
            <c:idx val="5"/>
            <c:bubble3D val="0"/>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extLst>
              <c:ext xmlns:c16="http://schemas.microsoft.com/office/drawing/2014/chart" uri="{C3380CC4-5D6E-409C-BE32-E72D297353CC}">
                <c16:uniqueId val="{00000008-BFD0-48EB-8BB4-4545543981A3}"/>
              </c:ext>
            </c:extLst>
          </c:dPt>
          <c:dPt>
            <c:idx val="6"/>
            <c:bubble3D val="0"/>
            <c:spPr>
              <a:gradFill rotWithShape="1">
                <a:gsLst>
                  <a:gs pos="0">
                    <a:schemeClr val="accent1">
                      <a:lumMod val="60000"/>
                      <a:lumMod val="110000"/>
                      <a:satMod val="105000"/>
                      <a:tint val="67000"/>
                    </a:schemeClr>
                  </a:gs>
                  <a:gs pos="50000">
                    <a:schemeClr val="accent1">
                      <a:lumMod val="60000"/>
                      <a:lumMod val="105000"/>
                      <a:satMod val="103000"/>
                      <a:tint val="73000"/>
                    </a:schemeClr>
                  </a:gs>
                  <a:gs pos="100000">
                    <a:schemeClr val="accent1">
                      <a:lumMod val="60000"/>
                      <a:lumMod val="105000"/>
                      <a:satMod val="109000"/>
                      <a:tint val="81000"/>
                    </a:schemeClr>
                  </a:gs>
                </a:gsLst>
                <a:lin ang="5400000" scaled="0"/>
              </a:gradFill>
              <a:ln w="9525" cap="flat" cmpd="sng" algn="ctr">
                <a:solidFill>
                  <a:schemeClr val="accent1">
                    <a:lumMod val="60000"/>
                    <a:shade val="95000"/>
                  </a:schemeClr>
                </a:solidFill>
                <a:round/>
              </a:ln>
              <a:effectLst/>
            </c:spPr>
            <c:extLst>
              <c:ext xmlns:c16="http://schemas.microsoft.com/office/drawing/2014/chart" uri="{C3380CC4-5D6E-409C-BE32-E72D297353CC}">
                <c16:uniqueId val="{00000007-BFD0-48EB-8BB4-4545543981A3}"/>
              </c:ext>
            </c:extLst>
          </c:dPt>
          <c:dPt>
            <c:idx val="7"/>
            <c:bubble3D val="0"/>
            <c:spPr>
              <a:gradFill rotWithShape="1">
                <a:gsLst>
                  <a:gs pos="0">
                    <a:schemeClr val="accent2">
                      <a:lumMod val="60000"/>
                      <a:lumMod val="110000"/>
                      <a:satMod val="105000"/>
                      <a:tint val="67000"/>
                    </a:schemeClr>
                  </a:gs>
                  <a:gs pos="50000">
                    <a:schemeClr val="accent2">
                      <a:lumMod val="60000"/>
                      <a:lumMod val="105000"/>
                      <a:satMod val="103000"/>
                      <a:tint val="73000"/>
                    </a:schemeClr>
                  </a:gs>
                  <a:gs pos="100000">
                    <a:schemeClr val="accent2">
                      <a:lumMod val="60000"/>
                      <a:lumMod val="105000"/>
                      <a:satMod val="109000"/>
                      <a:tint val="81000"/>
                    </a:schemeClr>
                  </a:gs>
                </a:gsLst>
                <a:lin ang="5400000" scaled="0"/>
              </a:gradFill>
              <a:ln w="9525" cap="flat" cmpd="sng" algn="ctr">
                <a:solidFill>
                  <a:schemeClr val="accent2">
                    <a:lumMod val="60000"/>
                    <a:shade val="95000"/>
                  </a:schemeClr>
                </a:solidFill>
                <a:round/>
              </a:ln>
              <a:effectLst/>
            </c:spPr>
            <c:extLst>
              <c:ext xmlns:c16="http://schemas.microsoft.com/office/drawing/2014/chart" uri="{C3380CC4-5D6E-409C-BE32-E72D297353CC}">
                <c16:uniqueId val="{00000006-BFD0-48EB-8BB4-4545543981A3}"/>
              </c:ext>
            </c:extLst>
          </c:dPt>
          <c:dPt>
            <c:idx val="8"/>
            <c:bubble3D val="0"/>
            <c:spPr>
              <a:gradFill rotWithShape="1">
                <a:gsLst>
                  <a:gs pos="0">
                    <a:schemeClr val="accent3">
                      <a:lumMod val="60000"/>
                      <a:lumMod val="110000"/>
                      <a:satMod val="105000"/>
                      <a:tint val="67000"/>
                    </a:schemeClr>
                  </a:gs>
                  <a:gs pos="50000">
                    <a:schemeClr val="accent3">
                      <a:lumMod val="60000"/>
                      <a:lumMod val="105000"/>
                      <a:satMod val="103000"/>
                      <a:tint val="73000"/>
                    </a:schemeClr>
                  </a:gs>
                  <a:gs pos="100000">
                    <a:schemeClr val="accent3">
                      <a:lumMod val="60000"/>
                      <a:lumMod val="105000"/>
                      <a:satMod val="109000"/>
                      <a:tint val="81000"/>
                    </a:schemeClr>
                  </a:gs>
                </a:gsLst>
                <a:lin ang="5400000" scaled="0"/>
              </a:gradFill>
              <a:ln w="9525" cap="flat" cmpd="sng" algn="ctr">
                <a:solidFill>
                  <a:schemeClr val="accent3">
                    <a:lumMod val="60000"/>
                    <a:shade val="95000"/>
                  </a:schemeClr>
                </a:solidFill>
                <a:round/>
              </a:ln>
              <a:effectLst/>
            </c:spPr>
            <c:extLst>
              <c:ext xmlns:c16="http://schemas.microsoft.com/office/drawing/2014/chart" uri="{C3380CC4-5D6E-409C-BE32-E72D297353CC}">
                <c16:uniqueId val="{00000005-BFD0-48EB-8BB4-4545543981A3}"/>
              </c:ext>
            </c:extLst>
          </c:dPt>
          <c:dPt>
            <c:idx val="9"/>
            <c:bubble3D val="0"/>
            <c:spPr>
              <a:gradFill rotWithShape="1">
                <a:gsLst>
                  <a:gs pos="0">
                    <a:schemeClr val="accent4">
                      <a:lumMod val="60000"/>
                      <a:lumMod val="110000"/>
                      <a:satMod val="105000"/>
                      <a:tint val="67000"/>
                    </a:schemeClr>
                  </a:gs>
                  <a:gs pos="50000">
                    <a:schemeClr val="accent4">
                      <a:lumMod val="60000"/>
                      <a:lumMod val="105000"/>
                      <a:satMod val="103000"/>
                      <a:tint val="73000"/>
                    </a:schemeClr>
                  </a:gs>
                  <a:gs pos="100000">
                    <a:schemeClr val="accent4">
                      <a:lumMod val="60000"/>
                      <a:lumMod val="105000"/>
                      <a:satMod val="109000"/>
                      <a:tint val="81000"/>
                    </a:schemeClr>
                  </a:gs>
                </a:gsLst>
                <a:lin ang="5400000" scaled="0"/>
              </a:gradFill>
              <a:ln w="9525" cap="flat" cmpd="sng" algn="ctr">
                <a:solidFill>
                  <a:schemeClr val="accent4">
                    <a:lumMod val="60000"/>
                    <a:shade val="95000"/>
                  </a:schemeClr>
                </a:solidFill>
                <a:round/>
              </a:ln>
              <a:effectLst/>
            </c:spPr>
            <c:extLst>
              <c:ext xmlns:c16="http://schemas.microsoft.com/office/drawing/2014/chart" uri="{C3380CC4-5D6E-409C-BE32-E72D297353CC}">
                <c16:uniqueId val="{00000003-BFD0-48EB-8BB4-4545543981A3}"/>
              </c:ext>
            </c:extLst>
          </c:dPt>
          <c:dPt>
            <c:idx val="10"/>
            <c:bubble3D val="0"/>
            <c:spPr>
              <a:solidFill>
                <a:schemeClr val="bg2">
                  <a:lumMod val="75000"/>
                </a:schemeClr>
              </a:solidFill>
              <a:ln w="9525" cap="flat" cmpd="sng" algn="ctr">
                <a:solidFill>
                  <a:schemeClr val="bg2">
                    <a:lumMod val="75000"/>
                  </a:schemeClr>
                </a:solidFill>
                <a:round/>
              </a:ln>
              <a:effectLst/>
            </c:spPr>
            <c:extLst>
              <c:ext xmlns:c16="http://schemas.microsoft.com/office/drawing/2014/chart" uri="{C3380CC4-5D6E-409C-BE32-E72D297353CC}">
                <c16:uniqueId val="{00000001-BFD0-48EB-8BB4-4545543981A3}"/>
              </c:ext>
            </c:extLst>
          </c:dPt>
          <c:dLbls>
            <c:dLbl>
              <c:idx val="3"/>
              <c:delete val="1"/>
              <c:extLst>
                <c:ext xmlns:c15="http://schemas.microsoft.com/office/drawing/2012/chart" uri="{CE6537A1-D6FC-4f65-9D91-7224C49458BB}"/>
                <c:ext xmlns:c16="http://schemas.microsoft.com/office/drawing/2014/chart" uri="{C3380CC4-5D6E-409C-BE32-E72D297353CC}">
                  <c16:uniqueId val="{00000002-BFD0-48EB-8BB4-4545543981A3}"/>
                </c:ext>
              </c:extLst>
            </c:dLbl>
            <c:dLbl>
              <c:idx val="4"/>
              <c:delete val="1"/>
              <c:extLst>
                <c:ext xmlns:c15="http://schemas.microsoft.com/office/drawing/2012/chart" uri="{CE6537A1-D6FC-4f65-9D91-7224C49458BB}"/>
                <c:ext xmlns:c16="http://schemas.microsoft.com/office/drawing/2014/chart" uri="{C3380CC4-5D6E-409C-BE32-E72D297353CC}">
                  <c16:uniqueId val="{00000004-BFD0-48EB-8BB4-4545543981A3}"/>
                </c:ext>
              </c:extLst>
            </c:dLbl>
            <c:dLbl>
              <c:idx val="5"/>
              <c:delete val="1"/>
              <c:extLst>
                <c:ext xmlns:c15="http://schemas.microsoft.com/office/drawing/2012/chart" uri="{CE6537A1-D6FC-4f65-9D91-7224C49458BB}"/>
                <c:ext xmlns:c16="http://schemas.microsoft.com/office/drawing/2014/chart" uri="{C3380CC4-5D6E-409C-BE32-E72D297353CC}">
                  <c16:uniqueId val="{00000008-BFD0-48EB-8BB4-4545543981A3}"/>
                </c:ext>
              </c:extLst>
            </c:dLbl>
            <c:dLbl>
              <c:idx val="6"/>
              <c:delete val="1"/>
              <c:extLst>
                <c:ext xmlns:c15="http://schemas.microsoft.com/office/drawing/2012/chart" uri="{CE6537A1-D6FC-4f65-9D91-7224C49458BB}"/>
                <c:ext xmlns:c16="http://schemas.microsoft.com/office/drawing/2014/chart" uri="{C3380CC4-5D6E-409C-BE32-E72D297353CC}">
                  <c16:uniqueId val="{00000007-BFD0-48EB-8BB4-4545543981A3}"/>
                </c:ext>
              </c:extLst>
            </c:dLbl>
            <c:dLbl>
              <c:idx val="7"/>
              <c:delete val="1"/>
              <c:extLst>
                <c:ext xmlns:c15="http://schemas.microsoft.com/office/drawing/2012/chart" uri="{CE6537A1-D6FC-4f65-9D91-7224C49458BB}"/>
                <c:ext xmlns:c16="http://schemas.microsoft.com/office/drawing/2014/chart" uri="{C3380CC4-5D6E-409C-BE32-E72D297353CC}">
                  <c16:uniqueId val="{00000006-BFD0-48EB-8BB4-4545543981A3}"/>
                </c:ext>
              </c:extLst>
            </c:dLbl>
            <c:dLbl>
              <c:idx val="8"/>
              <c:delete val="1"/>
              <c:extLst>
                <c:ext xmlns:c15="http://schemas.microsoft.com/office/drawing/2012/chart" uri="{CE6537A1-D6FC-4f65-9D91-7224C49458BB}"/>
                <c:ext xmlns:c16="http://schemas.microsoft.com/office/drawing/2014/chart" uri="{C3380CC4-5D6E-409C-BE32-E72D297353CC}">
                  <c16:uniqueId val="{00000005-BFD0-48EB-8BB4-4545543981A3}"/>
                </c:ext>
              </c:extLst>
            </c:dLbl>
            <c:dLbl>
              <c:idx val="9"/>
              <c:delete val="1"/>
              <c:extLst>
                <c:ext xmlns:c15="http://schemas.microsoft.com/office/drawing/2012/chart" uri="{CE6537A1-D6FC-4f65-9D91-7224C49458BB}"/>
                <c:ext xmlns:c16="http://schemas.microsoft.com/office/drawing/2014/chart" uri="{C3380CC4-5D6E-409C-BE32-E72D297353CC}">
                  <c16:uniqueId val="{00000003-BFD0-48EB-8BB4-4545543981A3}"/>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it-IT"/>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holdings!$E$3:$E$13</c:f>
              <c:strCache>
                <c:ptCount val="11"/>
                <c:pt idx="0">
                  <c:v>AAPL</c:v>
                </c:pt>
                <c:pt idx="1">
                  <c:v>MSFT</c:v>
                </c:pt>
                <c:pt idx="2">
                  <c:v>NVDA</c:v>
                </c:pt>
                <c:pt idx="3">
                  <c:v>AVGO</c:v>
                </c:pt>
                <c:pt idx="4">
                  <c:v>CRM</c:v>
                </c:pt>
                <c:pt idx="5">
                  <c:v>ADBE</c:v>
                </c:pt>
                <c:pt idx="6">
                  <c:v>AMD</c:v>
                </c:pt>
                <c:pt idx="7">
                  <c:v>ORCL</c:v>
                </c:pt>
                <c:pt idx="8">
                  <c:v>ACN</c:v>
                </c:pt>
                <c:pt idx="9">
                  <c:v>QCOM</c:v>
                </c:pt>
                <c:pt idx="10">
                  <c:v>altro</c:v>
                </c:pt>
              </c:strCache>
            </c:strRef>
          </c:cat>
          <c:val>
            <c:numRef>
              <c:f>holdings!$F$3:$F$13</c:f>
              <c:numCache>
                <c:formatCode>0.00%</c:formatCode>
                <c:ptCount val="11"/>
                <c:pt idx="0">
                  <c:v>0.17219999999999999</c:v>
                </c:pt>
                <c:pt idx="1">
                  <c:v>0.15840000000000001</c:v>
                </c:pt>
                <c:pt idx="2">
                  <c:v>0.14069999999999999</c:v>
                </c:pt>
                <c:pt idx="3">
                  <c:v>4.7500000000000001E-2</c:v>
                </c:pt>
                <c:pt idx="4">
                  <c:v>1.6799999999999999E-2</c:v>
                </c:pt>
                <c:pt idx="5">
                  <c:v>1.67E-2</c:v>
                </c:pt>
                <c:pt idx="6">
                  <c:v>1.5599999999999999E-2</c:v>
                </c:pt>
                <c:pt idx="7">
                  <c:v>1.54E-2</c:v>
                </c:pt>
                <c:pt idx="8">
                  <c:v>1.38E-2</c:v>
                </c:pt>
                <c:pt idx="9">
                  <c:v>1.3599999999999999E-2</c:v>
                </c:pt>
                <c:pt idx="10">
                  <c:v>0.38929999999999998</c:v>
                </c:pt>
              </c:numCache>
            </c:numRef>
          </c:val>
          <c:extLst>
            <c:ext xmlns:c16="http://schemas.microsoft.com/office/drawing/2014/chart" uri="{C3380CC4-5D6E-409C-BE32-E72D297353CC}">
              <c16:uniqueId val="{00000000-BFD0-48EB-8BB4-4545543981A3}"/>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2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solidFill>
                  <a:sysClr val="windowText" lastClr="000000"/>
                </a:solidFill>
              </a:rPr>
              <a:t>SPY top 10</a:t>
            </a:r>
            <a:r>
              <a:rPr lang="it-IT" baseline="0">
                <a:solidFill>
                  <a:sysClr val="windowText" lastClr="000000"/>
                </a:solidFill>
              </a:rPr>
              <a:t> holdings</a:t>
            </a:r>
            <a:endParaRPr lang="it-IT">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doughnutChart>
        <c:varyColors val="1"/>
        <c:ser>
          <c:idx val="0"/>
          <c:order val="0"/>
          <c:dPt>
            <c:idx val="0"/>
            <c:bubble3D val="0"/>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extLst>
              <c:ext xmlns:c16="http://schemas.microsoft.com/office/drawing/2014/chart" uri="{C3380CC4-5D6E-409C-BE32-E72D297353CC}">
                <c16:uniqueId val="{00000001-6F9C-4317-88E3-56C8AD1657B2}"/>
              </c:ext>
            </c:extLst>
          </c:dPt>
          <c:dPt>
            <c:idx val="1"/>
            <c:bubble3D val="0"/>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extLst>
              <c:ext xmlns:c16="http://schemas.microsoft.com/office/drawing/2014/chart" uri="{C3380CC4-5D6E-409C-BE32-E72D297353CC}">
                <c16:uniqueId val="{00000003-6F9C-4317-88E3-56C8AD1657B2}"/>
              </c:ext>
            </c:extLst>
          </c:dPt>
          <c:dPt>
            <c:idx val="2"/>
            <c:bubble3D val="0"/>
            <c:spPr>
              <a:gradFill rotWithShape="1">
                <a:gsLst>
                  <a:gs pos="0">
                    <a:schemeClr val="accent3">
                      <a:lumMod val="110000"/>
                      <a:satMod val="105000"/>
                      <a:tint val="67000"/>
                    </a:schemeClr>
                  </a:gs>
                  <a:gs pos="50000">
                    <a:schemeClr val="accent3">
                      <a:lumMod val="105000"/>
                      <a:satMod val="103000"/>
                      <a:tint val="73000"/>
                    </a:schemeClr>
                  </a:gs>
                  <a:gs pos="100000">
                    <a:schemeClr val="accent3">
                      <a:lumMod val="105000"/>
                      <a:satMod val="109000"/>
                      <a:tint val="81000"/>
                    </a:schemeClr>
                  </a:gs>
                </a:gsLst>
                <a:lin ang="5400000" scaled="0"/>
              </a:gradFill>
              <a:ln w="9525" cap="flat" cmpd="sng" algn="ctr">
                <a:solidFill>
                  <a:schemeClr val="accent3">
                    <a:shade val="95000"/>
                  </a:schemeClr>
                </a:solidFill>
                <a:round/>
              </a:ln>
              <a:effectLst/>
            </c:spPr>
            <c:extLst>
              <c:ext xmlns:c16="http://schemas.microsoft.com/office/drawing/2014/chart" uri="{C3380CC4-5D6E-409C-BE32-E72D297353CC}">
                <c16:uniqueId val="{00000009-4CD1-43C3-A834-27EB7B59FEE6}"/>
              </c:ext>
            </c:extLst>
          </c:dPt>
          <c:dPt>
            <c:idx val="3"/>
            <c:bubble3D val="0"/>
            <c:spPr>
              <a:gradFill rotWithShape="1">
                <a:gsLst>
                  <a:gs pos="0">
                    <a:schemeClr val="accent4">
                      <a:lumMod val="110000"/>
                      <a:satMod val="105000"/>
                      <a:tint val="67000"/>
                    </a:schemeClr>
                  </a:gs>
                  <a:gs pos="50000">
                    <a:schemeClr val="accent4">
                      <a:lumMod val="105000"/>
                      <a:satMod val="103000"/>
                      <a:tint val="73000"/>
                    </a:schemeClr>
                  </a:gs>
                  <a:gs pos="100000">
                    <a:schemeClr val="accent4">
                      <a:lumMod val="105000"/>
                      <a:satMod val="109000"/>
                      <a:tint val="81000"/>
                    </a:schemeClr>
                  </a:gs>
                </a:gsLst>
                <a:lin ang="5400000" scaled="0"/>
              </a:gradFill>
              <a:ln w="9525" cap="flat" cmpd="sng" algn="ctr">
                <a:solidFill>
                  <a:schemeClr val="accent4">
                    <a:shade val="95000"/>
                  </a:schemeClr>
                </a:solidFill>
                <a:round/>
              </a:ln>
              <a:effectLst/>
            </c:spPr>
            <c:extLst>
              <c:ext xmlns:c16="http://schemas.microsoft.com/office/drawing/2014/chart" uri="{C3380CC4-5D6E-409C-BE32-E72D297353CC}">
                <c16:uniqueId val="{00000008-4CD1-43C3-A834-27EB7B59FEE6}"/>
              </c:ext>
            </c:extLst>
          </c:dPt>
          <c:dPt>
            <c:idx val="4"/>
            <c:bubble3D val="0"/>
            <c:spPr>
              <a:gradFill rotWithShape="1">
                <a:gsLst>
                  <a:gs pos="0">
                    <a:schemeClr val="accent5">
                      <a:lumMod val="110000"/>
                      <a:satMod val="105000"/>
                      <a:tint val="67000"/>
                    </a:schemeClr>
                  </a:gs>
                  <a:gs pos="50000">
                    <a:schemeClr val="accent5">
                      <a:lumMod val="105000"/>
                      <a:satMod val="103000"/>
                      <a:tint val="73000"/>
                    </a:schemeClr>
                  </a:gs>
                  <a:gs pos="100000">
                    <a:schemeClr val="accent5">
                      <a:lumMod val="105000"/>
                      <a:satMod val="109000"/>
                      <a:tint val="81000"/>
                    </a:schemeClr>
                  </a:gs>
                </a:gsLst>
                <a:lin ang="5400000" scaled="0"/>
              </a:gradFill>
              <a:ln w="9525" cap="flat" cmpd="sng" algn="ctr">
                <a:solidFill>
                  <a:schemeClr val="accent5">
                    <a:shade val="95000"/>
                  </a:schemeClr>
                </a:solidFill>
                <a:round/>
              </a:ln>
              <a:effectLst/>
            </c:spPr>
            <c:extLst>
              <c:ext xmlns:c16="http://schemas.microsoft.com/office/drawing/2014/chart" uri="{C3380CC4-5D6E-409C-BE32-E72D297353CC}">
                <c16:uniqueId val="{00000007-4CD1-43C3-A834-27EB7B59FEE6}"/>
              </c:ext>
            </c:extLst>
          </c:dPt>
          <c:dPt>
            <c:idx val="5"/>
            <c:bubble3D val="0"/>
            <c:spPr>
              <a:gradFill rotWithShape="1">
                <a:gsLst>
                  <a:gs pos="0">
                    <a:schemeClr val="accent6">
                      <a:lumMod val="110000"/>
                      <a:satMod val="105000"/>
                      <a:tint val="67000"/>
                    </a:schemeClr>
                  </a:gs>
                  <a:gs pos="50000">
                    <a:schemeClr val="accent6">
                      <a:lumMod val="105000"/>
                      <a:satMod val="103000"/>
                      <a:tint val="73000"/>
                    </a:schemeClr>
                  </a:gs>
                  <a:gs pos="100000">
                    <a:schemeClr val="accent6">
                      <a:lumMod val="105000"/>
                      <a:satMod val="109000"/>
                      <a:tint val="81000"/>
                    </a:schemeClr>
                  </a:gs>
                </a:gsLst>
                <a:lin ang="5400000" scaled="0"/>
              </a:gradFill>
              <a:ln w="9525" cap="flat" cmpd="sng" algn="ctr">
                <a:solidFill>
                  <a:schemeClr val="accent6">
                    <a:shade val="95000"/>
                  </a:schemeClr>
                </a:solidFill>
                <a:round/>
              </a:ln>
              <a:effectLst/>
            </c:spPr>
            <c:extLst>
              <c:ext xmlns:c16="http://schemas.microsoft.com/office/drawing/2014/chart" uri="{C3380CC4-5D6E-409C-BE32-E72D297353CC}">
                <c16:uniqueId val="{00000006-4CD1-43C3-A834-27EB7B59FEE6}"/>
              </c:ext>
            </c:extLst>
          </c:dPt>
          <c:dPt>
            <c:idx val="6"/>
            <c:bubble3D val="0"/>
            <c:spPr>
              <a:gradFill rotWithShape="1">
                <a:gsLst>
                  <a:gs pos="0">
                    <a:schemeClr val="accent1">
                      <a:lumMod val="60000"/>
                      <a:lumMod val="110000"/>
                      <a:satMod val="105000"/>
                      <a:tint val="67000"/>
                    </a:schemeClr>
                  </a:gs>
                  <a:gs pos="50000">
                    <a:schemeClr val="accent1">
                      <a:lumMod val="60000"/>
                      <a:lumMod val="105000"/>
                      <a:satMod val="103000"/>
                      <a:tint val="73000"/>
                    </a:schemeClr>
                  </a:gs>
                  <a:gs pos="100000">
                    <a:schemeClr val="accent1">
                      <a:lumMod val="60000"/>
                      <a:lumMod val="105000"/>
                      <a:satMod val="109000"/>
                      <a:tint val="81000"/>
                    </a:schemeClr>
                  </a:gs>
                </a:gsLst>
                <a:lin ang="5400000" scaled="0"/>
              </a:gradFill>
              <a:ln w="9525" cap="flat" cmpd="sng" algn="ctr">
                <a:solidFill>
                  <a:schemeClr val="accent1">
                    <a:lumMod val="60000"/>
                    <a:shade val="95000"/>
                  </a:schemeClr>
                </a:solidFill>
                <a:round/>
              </a:ln>
              <a:effectLst/>
            </c:spPr>
            <c:extLst>
              <c:ext xmlns:c16="http://schemas.microsoft.com/office/drawing/2014/chart" uri="{C3380CC4-5D6E-409C-BE32-E72D297353CC}">
                <c16:uniqueId val="{00000005-4CD1-43C3-A834-27EB7B59FEE6}"/>
              </c:ext>
            </c:extLst>
          </c:dPt>
          <c:dPt>
            <c:idx val="7"/>
            <c:bubble3D val="0"/>
            <c:spPr>
              <a:gradFill rotWithShape="1">
                <a:gsLst>
                  <a:gs pos="0">
                    <a:schemeClr val="accent2">
                      <a:lumMod val="60000"/>
                      <a:lumMod val="110000"/>
                      <a:satMod val="105000"/>
                      <a:tint val="67000"/>
                    </a:schemeClr>
                  </a:gs>
                  <a:gs pos="50000">
                    <a:schemeClr val="accent2">
                      <a:lumMod val="60000"/>
                      <a:lumMod val="105000"/>
                      <a:satMod val="103000"/>
                      <a:tint val="73000"/>
                    </a:schemeClr>
                  </a:gs>
                  <a:gs pos="100000">
                    <a:schemeClr val="accent2">
                      <a:lumMod val="60000"/>
                      <a:lumMod val="105000"/>
                      <a:satMod val="109000"/>
                      <a:tint val="81000"/>
                    </a:schemeClr>
                  </a:gs>
                </a:gsLst>
                <a:lin ang="5400000" scaled="0"/>
              </a:gradFill>
              <a:ln w="9525" cap="flat" cmpd="sng" algn="ctr">
                <a:solidFill>
                  <a:schemeClr val="accent2">
                    <a:lumMod val="60000"/>
                    <a:shade val="95000"/>
                  </a:schemeClr>
                </a:solidFill>
                <a:round/>
              </a:ln>
              <a:effectLst/>
            </c:spPr>
            <c:extLst>
              <c:ext xmlns:c16="http://schemas.microsoft.com/office/drawing/2014/chart" uri="{C3380CC4-5D6E-409C-BE32-E72D297353CC}">
                <c16:uniqueId val="{00000002-4CD1-43C3-A834-27EB7B59FEE6}"/>
              </c:ext>
            </c:extLst>
          </c:dPt>
          <c:dPt>
            <c:idx val="8"/>
            <c:bubble3D val="0"/>
            <c:spPr>
              <a:gradFill rotWithShape="1">
                <a:gsLst>
                  <a:gs pos="0">
                    <a:schemeClr val="accent3">
                      <a:lumMod val="60000"/>
                      <a:lumMod val="110000"/>
                      <a:satMod val="105000"/>
                      <a:tint val="67000"/>
                    </a:schemeClr>
                  </a:gs>
                  <a:gs pos="50000">
                    <a:schemeClr val="accent3">
                      <a:lumMod val="60000"/>
                      <a:lumMod val="105000"/>
                      <a:satMod val="103000"/>
                      <a:tint val="73000"/>
                    </a:schemeClr>
                  </a:gs>
                  <a:gs pos="100000">
                    <a:schemeClr val="accent3">
                      <a:lumMod val="60000"/>
                      <a:lumMod val="105000"/>
                      <a:satMod val="109000"/>
                      <a:tint val="81000"/>
                    </a:schemeClr>
                  </a:gs>
                </a:gsLst>
                <a:lin ang="5400000" scaled="0"/>
              </a:gradFill>
              <a:ln w="9525" cap="flat" cmpd="sng" algn="ctr">
                <a:solidFill>
                  <a:schemeClr val="accent3">
                    <a:lumMod val="60000"/>
                    <a:shade val="95000"/>
                  </a:schemeClr>
                </a:solidFill>
                <a:round/>
              </a:ln>
              <a:effectLst/>
            </c:spPr>
            <c:extLst>
              <c:ext xmlns:c16="http://schemas.microsoft.com/office/drawing/2014/chart" uri="{C3380CC4-5D6E-409C-BE32-E72D297353CC}">
                <c16:uniqueId val="{00000003-4CD1-43C3-A834-27EB7B59FEE6}"/>
              </c:ext>
            </c:extLst>
          </c:dPt>
          <c:dPt>
            <c:idx val="9"/>
            <c:bubble3D val="0"/>
            <c:spPr>
              <a:gradFill rotWithShape="1">
                <a:gsLst>
                  <a:gs pos="0">
                    <a:schemeClr val="accent4">
                      <a:lumMod val="60000"/>
                      <a:lumMod val="110000"/>
                      <a:satMod val="105000"/>
                      <a:tint val="67000"/>
                    </a:schemeClr>
                  </a:gs>
                  <a:gs pos="50000">
                    <a:schemeClr val="accent4">
                      <a:lumMod val="60000"/>
                      <a:lumMod val="105000"/>
                      <a:satMod val="103000"/>
                      <a:tint val="73000"/>
                    </a:schemeClr>
                  </a:gs>
                  <a:gs pos="100000">
                    <a:schemeClr val="accent4">
                      <a:lumMod val="60000"/>
                      <a:lumMod val="105000"/>
                      <a:satMod val="109000"/>
                      <a:tint val="81000"/>
                    </a:schemeClr>
                  </a:gs>
                </a:gsLst>
                <a:lin ang="5400000" scaled="0"/>
              </a:gradFill>
              <a:ln w="9525" cap="flat" cmpd="sng" algn="ctr">
                <a:solidFill>
                  <a:schemeClr val="accent4">
                    <a:lumMod val="60000"/>
                    <a:shade val="95000"/>
                  </a:schemeClr>
                </a:solidFill>
                <a:round/>
              </a:ln>
              <a:effectLst/>
            </c:spPr>
            <c:extLst>
              <c:ext xmlns:c16="http://schemas.microsoft.com/office/drawing/2014/chart" uri="{C3380CC4-5D6E-409C-BE32-E72D297353CC}">
                <c16:uniqueId val="{00000004-4CD1-43C3-A834-27EB7B59FEE6}"/>
              </c:ext>
            </c:extLst>
          </c:dPt>
          <c:dPt>
            <c:idx val="10"/>
            <c:bubble3D val="0"/>
            <c:spPr>
              <a:solidFill>
                <a:schemeClr val="bg2">
                  <a:lumMod val="75000"/>
                </a:schemeClr>
              </a:solidFill>
              <a:ln w="9525" cap="flat" cmpd="sng" algn="ctr">
                <a:solidFill>
                  <a:schemeClr val="bg2">
                    <a:lumMod val="75000"/>
                  </a:schemeClr>
                </a:solidFill>
                <a:round/>
              </a:ln>
              <a:effectLst/>
            </c:spPr>
            <c:extLst>
              <c:ext xmlns:c16="http://schemas.microsoft.com/office/drawing/2014/chart" uri="{C3380CC4-5D6E-409C-BE32-E72D297353CC}">
                <c16:uniqueId val="{00000001-4CD1-43C3-A834-27EB7B59FEE6}"/>
              </c:ext>
            </c:extLst>
          </c:dPt>
          <c:dLbls>
            <c:dLbl>
              <c:idx val="2"/>
              <c:spPr>
                <a:solidFill>
                  <a:sysClr val="window" lastClr="FFFFFF"/>
                </a:solidFill>
                <a:ln w="9525" cap="flat" cmpd="sng" algn="ctr">
                  <a:solidFill>
                    <a:sysClr val="windowText" lastClr="000000">
                      <a:lumMod val="25000"/>
                      <a:lumOff val="75000"/>
                    </a:sysClr>
                  </a:solidFill>
                  <a:prstDash val="solid"/>
                  <a:round/>
                  <a:headEnd type="none" w="med" len="med"/>
                  <a:tailEnd type="none" w="med" len="med"/>
                  <a:extLst>
                    <a:ext uri="{C807C97D-BFC1-408E-A445-0C87EB9F89A2}">
                      <ask:lineSketchStyleProps xmlns:ask="http://schemas.microsoft.com/office/drawing/2018/sketchyshapes" sd="0">
                        <a:custGeom>
                          <a:avLst/>
                          <a:gdLst/>
                          <a:ahLst/>
                          <a:cxnLst/>
                          <a:rect l="0" t="0" r="0" b="0"/>
                          <a:pathLst/>
                        </a:custGeom>
                        <ask:type/>
                      </ask:lineSketchStyleProps>
                    </a:ext>
                  </a:extLst>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it-IT"/>
                </a:p>
              </c:txPr>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gd name="adj1" fmla="val 26380"/>
                        <a:gd name="adj2" fmla="val 38074"/>
                      </a:avLst>
                    </a:prstGeom>
                    <a:noFill/>
                    <a:ln>
                      <a:noFill/>
                    </a:ln>
                  </c15:spPr>
                </c:ext>
                <c:ext xmlns:c16="http://schemas.microsoft.com/office/drawing/2014/chart" uri="{C3380CC4-5D6E-409C-BE32-E72D297353CC}">
                  <c16:uniqueId val="{00000009-4CD1-43C3-A834-27EB7B59FEE6}"/>
                </c:ext>
              </c:extLst>
            </c:dLbl>
            <c:dLbl>
              <c:idx val="3"/>
              <c:delete val="1"/>
              <c:extLst>
                <c:ext xmlns:c15="http://schemas.microsoft.com/office/drawing/2012/chart" uri="{CE6537A1-D6FC-4f65-9D91-7224C49458BB}"/>
                <c:ext xmlns:c16="http://schemas.microsoft.com/office/drawing/2014/chart" uri="{C3380CC4-5D6E-409C-BE32-E72D297353CC}">
                  <c16:uniqueId val="{00000008-4CD1-43C3-A834-27EB7B59FEE6}"/>
                </c:ext>
              </c:extLst>
            </c:dLbl>
            <c:dLbl>
              <c:idx val="4"/>
              <c:delete val="1"/>
              <c:extLst>
                <c:ext xmlns:c15="http://schemas.microsoft.com/office/drawing/2012/chart" uri="{CE6537A1-D6FC-4f65-9D91-7224C49458BB}"/>
                <c:ext xmlns:c16="http://schemas.microsoft.com/office/drawing/2014/chart" uri="{C3380CC4-5D6E-409C-BE32-E72D297353CC}">
                  <c16:uniqueId val="{00000007-4CD1-43C3-A834-27EB7B59FEE6}"/>
                </c:ext>
              </c:extLst>
            </c:dLbl>
            <c:dLbl>
              <c:idx val="5"/>
              <c:delete val="1"/>
              <c:extLst>
                <c:ext xmlns:c15="http://schemas.microsoft.com/office/drawing/2012/chart" uri="{CE6537A1-D6FC-4f65-9D91-7224C49458BB}"/>
                <c:ext xmlns:c16="http://schemas.microsoft.com/office/drawing/2014/chart" uri="{C3380CC4-5D6E-409C-BE32-E72D297353CC}">
                  <c16:uniqueId val="{00000006-4CD1-43C3-A834-27EB7B59FEE6}"/>
                </c:ext>
              </c:extLst>
            </c:dLbl>
            <c:dLbl>
              <c:idx val="6"/>
              <c:delete val="1"/>
              <c:extLst>
                <c:ext xmlns:c15="http://schemas.microsoft.com/office/drawing/2012/chart" uri="{CE6537A1-D6FC-4f65-9D91-7224C49458BB}"/>
                <c:ext xmlns:c16="http://schemas.microsoft.com/office/drawing/2014/chart" uri="{C3380CC4-5D6E-409C-BE32-E72D297353CC}">
                  <c16:uniqueId val="{00000005-4CD1-43C3-A834-27EB7B59FEE6}"/>
                </c:ext>
              </c:extLst>
            </c:dLbl>
            <c:dLbl>
              <c:idx val="7"/>
              <c:delete val="1"/>
              <c:extLst>
                <c:ext xmlns:c15="http://schemas.microsoft.com/office/drawing/2012/chart" uri="{CE6537A1-D6FC-4f65-9D91-7224C49458BB}"/>
                <c:ext xmlns:c16="http://schemas.microsoft.com/office/drawing/2014/chart" uri="{C3380CC4-5D6E-409C-BE32-E72D297353CC}">
                  <c16:uniqueId val="{00000002-4CD1-43C3-A834-27EB7B59FEE6}"/>
                </c:ext>
              </c:extLst>
            </c:dLbl>
            <c:dLbl>
              <c:idx val="8"/>
              <c:delete val="1"/>
              <c:extLst>
                <c:ext xmlns:c15="http://schemas.microsoft.com/office/drawing/2012/chart" uri="{CE6537A1-D6FC-4f65-9D91-7224C49458BB}"/>
                <c:ext xmlns:c16="http://schemas.microsoft.com/office/drawing/2014/chart" uri="{C3380CC4-5D6E-409C-BE32-E72D297353CC}">
                  <c16:uniqueId val="{00000003-4CD1-43C3-A834-27EB7B59FEE6}"/>
                </c:ext>
              </c:extLst>
            </c:dLbl>
            <c:dLbl>
              <c:idx val="9"/>
              <c:delete val="1"/>
              <c:extLst>
                <c:ext xmlns:c15="http://schemas.microsoft.com/office/drawing/2012/chart" uri="{CE6537A1-D6FC-4f65-9D91-7224C49458BB}"/>
                <c:ext xmlns:c16="http://schemas.microsoft.com/office/drawing/2014/chart" uri="{C3380CC4-5D6E-409C-BE32-E72D297353CC}">
                  <c16:uniqueId val="{00000004-4CD1-43C3-A834-27EB7B59FEE6}"/>
                </c:ext>
              </c:extLst>
            </c:dLbl>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it-IT"/>
              </a:p>
            </c:txPr>
            <c:showLegendKey val="0"/>
            <c:showVal val="0"/>
            <c:showCatName val="1"/>
            <c:showSerName val="0"/>
            <c:showPercent val="1"/>
            <c:showBubbleSize val="0"/>
            <c:showLeaderLines val="0"/>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holdings!$I$3:$I$13</c:f>
              <c:strCache>
                <c:ptCount val="11"/>
                <c:pt idx="0">
                  <c:v>AAPL</c:v>
                </c:pt>
                <c:pt idx="1">
                  <c:v>MSFT</c:v>
                </c:pt>
                <c:pt idx="2">
                  <c:v>NVDA</c:v>
                </c:pt>
                <c:pt idx="3">
                  <c:v>AMZN</c:v>
                </c:pt>
                <c:pt idx="4">
                  <c:v>META</c:v>
                </c:pt>
                <c:pt idx="5">
                  <c:v>GOOG A </c:v>
                </c:pt>
                <c:pt idx="6">
                  <c:v>BRK</c:v>
                </c:pt>
                <c:pt idx="7">
                  <c:v>GOOG C</c:v>
                </c:pt>
                <c:pt idx="8">
                  <c:v>LLY</c:v>
                </c:pt>
                <c:pt idx="9">
                  <c:v>AVGO</c:v>
                </c:pt>
                <c:pt idx="10">
                  <c:v>altro</c:v>
                </c:pt>
              </c:strCache>
            </c:strRef>
          </c:cat>
          <c:val>
            <c:numRef>
              <c:f>holdings!$J$3:$J$13</c:f>
              <c:numCache>
                <c:formatCode>0.00%</c:formatCode>
                <c:ptCount val="11"/>
                <c:pt idx="0">
                  <c:v>6.8599999999999994E-2</c:v>
                </c:pt>
                <c:pt idx="1">
                  <c:v>6.7799999999999999E-2</c:v>
                </c:pt>
                <c:pt idx="2">
                  <c:v>6.0299999999999999E-2</c:v>
                </c:pt>
                <c:pt idx="3">
                  <c:v>3.61E-2</c:v>
                </c:pt>
                <c:pt idx="4">
                  <c:v>2.5499999999999998E-2</c:v>
                </c:pt>
                <c:pt idx="5">
                  <c:v>1.9800000000000002E-2</c:v>
                </c:pt>
                <c:pt idx="6">
                  <c:v>1.7299999999999999E-2</c:v>
                </c:pt>
                <c:pt idx="7">
                  <c:v>1.66E-2</c:v>
                </c:pt>
                <c:pt idx="8">
                  <c:v>1.52E-2</c:v>
                </c:pt>
                <c:pt idx="9">
                  <c:v>1.52E-2</c:v>
                </c:pt>
                <c:pt idx="10">
                  <c:v>0.65760000000000007</c:v>
                </c:pt>
              </c:numCache>
            </c:numRef>
          </c:val>
          <c:extLst>
            <c:ext xmlns:c16="http://schemas.microsoft.com/office/drawing/2014/chart" uri="{C3380CC4-5D6E-409C-BE32-E72D297353CC}">
              <c16:uniqueId val="{00000000-4CD1-43C3-A834-27EB7B59FEE6}"/>
            </c:ext>
          </c:extLst>
        </c:ser>
        <c:dLbls>
          <c:showLegendKey val="0"/>
          <c:showVal val="0"/>
          <c:showCatName val="0"/>
          <c:showSerName val="0"/>
          <c:showPercent val="0"/>
          <c:showBubbleSize val="0"/>
          <c:showLeaderLines val="0"/>
        </c:dLbls>
        <c:firstSliceAng val="0"/>
        <c:holeSize val="75"/>
      </c:doughnutChart>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it-IT"/>
              <a:t>Comparing earnings growth and P/E ratios for leading tech stocks in 2024</a:t>
            </a:r>
          </a:p>
        </c:rich>
      </c:tx>
      <c:layout>
        <c:manualLayout>
          <c:xMode val="edge"/>
          <c:yMode val="edge"/>
          <c:x val="0.13573158914728684"/>
          <c:y val="2.51979841612671E-2"/>
        </c:manualLayout>
      </c:layout>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barChart>
        <c:barDir val="col"/>
        <c:grouping val="clustered"/>
        <c:varyColors val="0"/>
        <c:ser>
          <c:idx val="2"/>
          <c:order val="2"/>
          <c:tx>
            <c:strRef>
              <c:f>Research!$D$220</c:f>
              <c:strCache>
                <c:ptCount val="1"/>
                <c:pt idx="0">
                  <c:v>2024 PE</c:v>
                </c:pt>
              </c:strCache>
            </c:strRef>
          </c:tx>
          <c:spPr>
            <a:solidFill>
              <a:schemeClr val="accent3"/>
            </a:solidFill>
            <a:ln>
              <a:noFill/>
            </a:ln>
            <a:effectLst/>
          </c:spPr>
          <c:invertIfNegative val="0"/>
          <c:dLbls>
            <c:dLbl>
              <c:idx val="1"/>
              <c:layout>
                <c:manualLayout>
                  <c:x val="-2.4224806201550431E-2"/>
                  <c:y val="-3.299697902726564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B738-416D-AA59-2229F7A6297B}"/>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75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Research!$A$221:$A$226</c:f>
              <c:strCache>
                <c:ptCount val="6"/>
                <c:pt idx="0">
                  <c:v>Microsoft Corporation</c:v>
                </c:pt>
                <c:pt idx="1">
                  <c:v>NVIDIA corporation</c:v>
                </c:pt>
                <c:pt idx="2">
                  <c:v>Amazon.com.</c:v>
                </c:pt>
                <c:pt idx="3">
                  <c:v>Meta Platforms Irv Class A</c:v>
                </c:pt>
                <c:pt idx="4">
                  <c:v>Alphabet Inc. Class A</c:v>
                </c:pt>
                <c:pt idx="5">
                  <c:v>Market Cap Weighted</c:v>
                </c:pt>
              </c:strCache>
            </c:strRef>
          </c:cat>
          <c:val>
            <c:numRef>
              <c:f>Research!$D$221:$D$226</c:f>
              <c:numCache>
                <c:formatCode>General</c:formatCode>
                <c:ptCount val="6"/>
                <c:pt idx="0">
                  <c:v>33</c:v>
                </c:pt>
                <c:pt idx="1">
                  <c:v>38</c:v>
                </c:pt>
                <c:pt idx="2">
                  <c:v>44</c:v>
                </c:pt>
                <c:pt idx="3">
                  <c:v>26</c:v>
                </c:pt>
                <c:pt idx="4">
                  <c:v>23</c:v>
                </c:pt>
                <c:pt idx="5">
                  <c:v>34</c:v>
                </c:pt>
              </c:numCache>
            </c:numRef>
          </c:val>
          <c:extLst>
            <c:ext xmlns:c16="http://schemas.microsoft.com/office/drawing/2014/chart" uri="{C3380CC4-5D6E-409C-BE32-E72D297353CC}">
              <c16:uniqueId val="{00000002-B738-416D-AA59-2229F7A6297B}"/>
            </c:ext>
          </c:extLst>
        </c:ser>
        <c:dLbls>
          <c:dLblPos val="outEnd"/>
          <c:showLegendKey val="0"/>
          <c:showVal val="1"/>
          <c:showCatName val="0"/>
          <c:showSerName val="0"/>
          <c:showPercent val="0"/>
          <c:showBubbleSize val="0"/>
        </c:dLbls>
        <c:gapWidth val="247"/>
        <c:axId val="414093264"/>
        <c:axId val="414080784"/>
      </c:barChart>
      <c:barChart>
        <c:barDir val="col"/>
        <c:grouping val="clustered"/>
        <c:varyColors val="0"/>
        <c:ser>
          <c:idx val="0"/>
          <c:order val="0"/>
          <c:tx>
            <c:strRef>
              <c:f>Research!$B$220</c:f>
              <c:strCache>
                <c:ptCount val="1"/>
                <c:pt idx="0">
                  <c:v>% weight in S&amp;P 500</c:v>
                </c:pt>
              </c:strCache>
            </c:strRef>
          </c:tx>
          <c:spPr>
            <a:solidFill>
              <a:schemeClr val="accent1"/>
            </a:solidFill>
            <a:ln>
              <a:noFill/>
            </a:ln>
            <a:effectLst/>
          </c:spPr>
          <c:invertIfNegative val="0"/>
          <c:dLbls>
            <c:dLbl>
              <c:idx val="0"/>
              <c:layout>
                <c:manualLayout>
                  <c:x val="-3.1492248062015518E-2"/>
                  <c:y val="-3.599712023038157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B738-416D-AA59-2229F7A6297B}"/>
                </c:ext>
              </c:extLst>
            </c:dLbl>
            <c:dLbl>
              <c:idx val="1"/>
              <c:layout>
                <c:manualLayout>
                  <c:x val="-3.875968992248062E-2"/>
                  <c:y val="3.599712023038157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B738-416D-AA59-2229F7A6297B}"/>
                </c:ext>
              </c:extLst>
            </c:dLbl>
            <c:dLbl>
              <c:idx val="2"/>
              <c:layout>
                <c:manualLayout>
                  <c:x val="-3.6337209302325625E-2"/>
                  <c:y val="3.599712023038157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B738-416D-AA59-2229F7A6297B}"/>
                </c:ext>
              </c:extLst>
            </c:dLbl>
            <c:dLbl>
              <c:idx val="3"/>
              <c:layout>
                <c:manualLayout>
                  <c:x val="-3.875968992248062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B738-416D-AA59-2229F7A6297B}"/>
                </c:ext>
              </c:extLst>
            </c:dLbl>
            <c:dLbl>
              <c:idx val="4"/>
              <c:layout>
                <c:manualLayout>
                  <c:x val="-3.6337209302325583E-2"/>
                  <c:y val="3.5997120230380248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B738-416D-AA59-2229F7A6297B}"/>
                </c:ext>
              </c:extLst>
            </c:dLbl>
            <c:dLbl>
              <c:idx val="5"/>
              <c:layout>
                <c:manualLayout>
                  <c:x val="-3.3914728682170457E-2"/>
                  <c:y val="1.439884809215256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B738-416D-AA59-2229F7A6297B}"/>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70C0"/>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Research!$A$221:$A$226</c:f>
              <c:strCache>
                <c:ptCount val="6"/>
                <c:pt idx="0">
                  <c:v>Microsoft Corporation</c:v>
                </c:pt>
                <c:pt idx="1">
                  <c:v>NVIDIA corporation</c:v>
                </c:pt>
                <c:pt idx="2">
                  <c:v>Amazon.com.</c:v>
                </c:pt>
                <c:pt idx="3">
                  <c:v>Meta Platforms Irv Class A</c:v>
                </c:pt>
                <c:pt idx="4">
                  <c:v>Alphabet Inc. Class A</c:v>
                </c:pt>
                <c:pt idx="5">
                  <c:v>Market Cap Weighted</c:v>
                </c:pt>
              </c:strCache>
            </c:strRef>
          </c:cat>
          <c:val>
            <c:numRef>
              <c:f>Research!$B$221:$B$226</c:f>
              <c:numCache>
                <c:formatCode>0.00%</c:formatCode>
                <c:ptCount val="6"/>
                <c:pt idx="0">
                  <c:v>7.1999999999999995E-2</c:v>
                </c:pt>
                <c:pt idx="1">
                  <c:v>0.05</c:v>
                </c:pt>
                <c:pt idx="2">
                  <c:v>3.9E-2</c:v>
                </c:pt>
                <c:pt idx="3">
                  <c:v>2.7E-2</c:v>
                </c:pt>
                <c:pt idx="4">
                  <c:v>3.7999999999999999E-2</c:v>
                </c:pt>
                <c:pt idx="5" formatCode="0%">
                  <c:v>0.23</c:v>
                </c:pt>
              </c:numCache>
            </c:numRef>
          </c:val>
          <c:extLst>
            <c:ext xmlns:c16="http://schemas.microsoft.com/office/drawing/2014/chart" uri="{C3380CC4-5D6E-409C-BE32-E72D297353CC}">
              <c16:uniqueId val="{00000000-B738-416D-AA59-2229F7A6297B}"/>
            </c:ext>
          </c:extLst>
        </c:ser>
        <c:ser>
          <c:idx val="1"/>
          <c:order val="1"/>
          <c:tx>
            <c:strRef>
              <c:f>Research!$C$220</c:f>
              <c:strCache>
                <c:ptCount val="1"/>
                <c:pt idx="0">
                  <c:v>2024 EPS Growth Expectations</c:v>
                </c:pt>
              </c:strCache>
            </c:strRef>
          </c:tx>
          <c:spPr>
            <a:solidFill>
              <a:schemeClr val="accent2"/>
            </a:solidFill>
            <a:ln>
              <a:noFill/>
            </a:ln>
            <a:effectLst/>
          </c:spPr>
          <c:invertIfNegative val="0"/>
          <c:dLbls>
            <c:dLbl>
              <c:idx val="0"/>
              <c:layout>
                <c:manualLayout>
                  <c:x val="3.1492248062015504E-2"/>
                  <c:y val="1.079913606911447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B738-416D-AA59-2229F7A6297B}"/>
                </c:ext>
              </c:extLst>
            </c:dLbl>
            <c:dLbl>
              <c:idx val="1"/>
              <c:layout>
                <c:manualLayout>
                  <c:x val="3.6337209302325583E-2"/>
                  <c:y val="5.3995680345572353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B738-416D-AA59-2229F7A6297B}"/>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Research!$A$221:$A$226</c:f>
              <c:strCache>
                <c:ptCount val="6"/>
                <c:pt idx="0">
                  <c:v>Microsoft Corporation</c:v>
                </c:pt>
                <c:pt idx="1">
                  <c:v>NVIDIA corporation</c:v>
                </c:pt>
                <c:pt idx="2">
                  <c:v>Amazon.com.</c:v>
                </c:pt>
                <c:pt idx="3">
                  <c:v>Meta Platforms Irv Class A</c:v>
                </c:pt>
                <c:pt idx="4">
                  <c:v>Alphabet Inc. Class A</c:v>
                </c:pt>
                <c:pt idx="5">
                  <c:v>Market Cap Weighted</c:v>
                </c:pt>
              </c:strCache>
            </c:strRef>
          </c:cat>
          <c:val>
            <c:numRef>
              <c:f>Research!$C$221:$C$226</c:f>
              <c:numCache>
                <c:formatCode>0%</c:formatCode>
                <c:ptCount val="6"/>
                <c:pt idx="0">
                  <c:v>0.17</c:v>
                </c:pt>
                <c:pt idx="1">
                  <c:v>0.98</c:v>
                </c:pt>
                <c:pt idx="2">
                  <c:v>0.44</c:v>
                </c:pt>
                <c:pt idx="3">
                  <c:v>0.35</c:v>
                </c:pt>
                <c:pt idx="4">
                  <c:v>0.17</c:v>
                </c:pt>
                <c:pt idx="5">
                  <c:v>0.42</c:v>
                </c:pt>
              </c:numCache>
            </c:numRef>
          </c:val>
          <c:extLst>
            <c:ext xmlns:c16="http://schemas.microsoft.com/office/drawing/2014/chart" uri="{C3380CC4-5D6E-409C-BE32-E72D297353CC}">
              <c16:uniqueId val="{00000001-B738-416D-AA59-2229F7A6297B}"/>
            </c:ext>
          </c:extLst>
        </c:ser>
        <c:dLbls>
          <c:dLblPos val="outEnd"/>
          <c:showLegendKey val="0"/>
          <c:showVal val="1"/>
          <c:showCatName val="0"/>
          <c:showSerName val="0"/>
          <c:showPercent val="0"/>
          <c:showBubbleSize val="0"/>
        </c:dLbls>
        <c:gapWidth val="247"/>
        <c:axId val="421455216"/>
        <c:axId val="421458096"/>
      </c:barChart>
      <c:catAx>
        <c:axId val="414093264"/>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it-IT"/>
          </a:p>
        </c:txPr>
        <c:crossAx val="414080784"/>
        <c:crosses val="autoZero"/>
        <c:auto val="1"/>
        <c:lblAlgn val="ctr"/>
        <c:lblOffset val="100"/>
        <c:noMultiLvlLbl val="0"/>
      </c:catAx>
      <c:valAx>
        <c:axId val="414080784"/>
        <c:scaling>
          <c:orientation val="minMax"/>
        </c:scaling>
        <c:delete val="0"/>
        <c:axPos val="l"/>
        <c:majorGridlines>
          <c:spPr>
            <a:ln w="9525" cap="flat" cmpd="sng" algn="ctr">
              <a:solidFill>
                <a:schemeClr val="dk1">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it-IT"/>
                  <a:t>P/E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it-IT"/>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414093264"/>
        <c:crosses val="autoZero"/>
        <c:crossBetween val="between"/>
      </c:valAx>
      <c:valAx>
        <c:axId val="421458096"/>
        <c:scaling>
          <c:orientation val="minMax"/>
        </c:scaling>
        <c:delete val="0"/>
        <c:axPos val="r"/>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421455216"/>
        <c:crosses val="max"/>
        <c:crossBetween val="between"/>
      </c:valAx>
      <c:catAx>
        <c:axId val="421455216"/>
        <c:scaling>
          <c:orientation val="minMax"/>
        </c:scaling>
        <c:delete val="1"/>
        <c:axPos val="b"/>
        <c:numFmt formatCode="General" sourceLinked="1"/>
        <c:majorTickMark val="out"/>
        <c:minorTickMark val="none"/>
        <c:tickLblPos val="nextTo"/>
        <c:crossAx val="421458096"/>
        <c:crosses val="autoZero"/>
        <c:auto val="1"/>
        <c:lblAlgn val="ctr"/>
        <c:lblOffset val="100"/>
        <c:noMultiLvlLbl val="0"/>
      </c:cat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3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solidFill>
                  <a:sysClr val="windowText" lastClr="000000"/>
                </a:solidFill>
              </a:rPr>
              <a:t>Sector</a:t>
            </a:r>
            <a:r>
              <a:rPr lang="it-IT" baseline="0">
                <a:solidFill>
                  <a:sysClr val="windowText" lastClr="000000"/>
                </a:solidFill>
              </a:rPr>
              <a:t> comparison</a:t>
            </a:r>
            <a:endParaRPr lang="it-IT">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sector!$F$6</c:f>
              <c:strCache>
                <c:ptCount val="1"/>
                <c:pt idx="0">
                  <c:v>SPY</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dLbl>
              <c:idx val="2"/>
              <c:delete val="1"/>
              <c:extLst>
                <c:ext xmlns:c15="http://schemas.microsoft.com/office/drawing/2012/chart" uri="{CE6537A1-D6FC-4f65-9D91-7224C49458BB}"/>
                <c:ext xmlns:c16="http://schemas.microsoft.com/office/drawing/2014/chart" uri="{C3380CC4-5D6E-409C-BE32-E72D297353CC}">
                  <c16:uniqueId val="{00000017-1861-4457-B64A-BDF94105AA3A}"/>
                </c:ext>
              </c:extLst>
            </c:dLbl>
            <c:dLbl>
              <c:idx val="3"/>
              <c:delete val="1"/>
              <c:extLst>
                <c:ext xmlns:c15="http://schemas.microsoft.com/office/drawing/2012/chart" uri="{CE6537A1-D6FC-4f65-9D91-7224C49458BB}"/>
                <c:ext xmlns:c16="http://schemas.microsoft.com/office/drawing/2014/chart" uri="{C3380CC4-5D6E-409C-BE32-E72D297353CC}">
                  <c16:uniqueId val="{00000016-1861-4457-B64A-BDF94105AA3A}"/>
                </c:ext>
              </c:extLst>
            </c:dLbl>
            <c:dLbl>
              <c:idx val="4"/>
              <c:delete val="1"/>
              <c:extLst>
                <c:ext xmlns:c15="http://schemas.microsoft.com/office/drawing/2012/chart" uri="{CE6537A1-D6FC-4f65-9D91-7224C49458BB}"/>
                <c:ext xmlns:c16="http://schemas.microsoft.com/office/drawing/2014/chart" uri="{C3380CC4-5D6E-409C-BE32-E72D297353CC}">
                  <c16:uniqueId val="{00000015-1861-4457-B64A-BDF94105AA3A}"/>
                </c:ext>
              </c:extLst>
            </c:dLbl>
            <c:dLbl>
              <c:idx val="5"/>
              <c:delete val="1"/>
              <c:extLst>
                <c:ext xmlns:c15="http://schemas.microsoft.com/office/drawing/2012/chart" uri="{CE6537A1-D6FC-4f65-9D91-7224C49458BB}"/>
                <c:ext xmlns:c16="http://schemas.microsoft.com/office/drawing/2014/chart" uri="{C3380CC4-5D6E-409C-BE32-E72D297353CC}">
                  <c16:uniqueId val="{00000018-1861-4457-B64A-BDF94105AA3A}"/>
                </c:ext>
              </c:extLst>
            </c:dLbl>
            <c:dLbl>
              <c:idx val="6"/>
              <c:delete val="1"/>
              <c:extLst>
                <c:ext xmlns:c15="http://schemas.microsoft.com/office/drawing/2012/chart" uri="{CE6537A1-D6FC-4f65-9D91-7224C49458BB}"/>
                <c:ext xmlns:c16="http://schemas.microsoft.com/office/drawing/2014/chart" uri="{C3380CC4-5D6E-409C-BE32-E72D297353CC}">
                  <c16:uniqueId val="{0000001B-1861-4457-B64A-BDF94105AA3A}"/>
                </c:ext>
              </c:extLst>
            </c:dLbl>
            <c:dLbl>
              <c:idx val="7"/>
              <c:delete val="1"/>
              <c:extLst>
                <c:ext xmlns:c15="http://schemas.microsoft.com/office/drawing/2012/chart" uri="{CE6537A1-D6FC-4f65-9D91-7224C49458BB}"/>
                <c:ext xmlns:c16="http://schemas.microsoft.com/office/drawing/2014/chart" uri="{C3380CC4-5D6E-409C-BE32-E72D297353CC}">
                  <c16:uniqueId val="{00000019-1861-4457-B64A-BDF94105AA3A}"/>
                </c:ext>
              </c:extLst>
            </c:dLbl>
            <c:dLbl>
              <c:idx val="8"/>
              <c:delete val="1"/>
              <c:extLst>
                <c:ext xmlns:c15="http://schemas.microsoft.com/office/drawing/2012/chart" uri="{CE6537A1-D6FC-4f65-9D91-7224C49458BB}"/>
                <c:ext xmlns:c16="http://schemas.microsoft.com/office/drawing/2014/chart" uri="{C3380CC4-5D6E-409C-BE32-E72D297353CC}">
                  <c16:uniqueId val="{00000013-1861-4457-B64A-BDF94105AA3A}"/>
                </c:ext>
              </c:extLst>
            </c:dLbl>
            <c:dLbl>
              <c:idx val="9"/>
              <c:delete val="1"/>
              <c:extLst>
                <c:ext xmlns:c15="http://schemas.microsoft.com/office/drawing/2012/chart" uri="{CE6537A1-D6FC-4f65-9D91-7224C49458BB}"/>
                <c:ext xmlns:c16="http://schemas.microsoft.com/office/drawing/2014/chart" uri="{C3380CC4-5D6E-409C-BE32-E72D297353CC}">
                  <c16:uniqueId val="{00000014-1861-4457-B64A-BDF94105AA3A}"/>
                </c:ext>
              </c:extLst>
            </c:dLbl>
            <c:dLbl>
              <c:idx val="10"/>
              <c:delete val="1"/>
              <c:extLst>
                <c:ext xmlns:c15="http://schemas.microsoft.com/office/drawing/2012/chart" uri="{CE6537A1-D6FC-4f65-9D91-7224C49458BB}"/>
                <c:ext xmlns:c16="http://schemas.microsoft.com/office/drawing/2014/chart" uri="{C3380CC4-5D6E-409C-BE32-E72D297353CC}">
                  <c16:uniqueId val="{00000011-1861-4457-B64A-BDF94105AA3A}"/>
                </c:ext>
              </c:extLst>
            </c:dLbl>
            <c:dLbl>
              <c:idx val="11"/>
              <c:delete val="1"/>
              <c:extLst>
                <c:ext xmlns:c15="http://schemas.microsoft.com/office/drawing/2012/chart" uri="{CE6537A1-D6FC-4f65-9D91-7224C49458BB}"/>
                <c:ext xmlns:c16="http://schemas.microsoft.com/office/drawing/2014/chart" uri="{C3380CC4-5D6E-409C-BE32-E72D297353CC}">
                  <c16:uniqueId val="{00000010-1861-4457-B64A-BDF94105AA3A}"/>
                </c:ext>
              </c:extLst>
            </c:dLbl>
            <c:dLbl>
              <c:idx val="12"/>
              <c:delete val="1"/>
              <c:extLst>
                <c:ext xmlns:c15="http://schemas.microsoft.com/office/drawing/2012/chart" uri="{CE6537A1-D6FC-4f65-9D91-7224C49458BB}"/>
                <c:ext xmlns:c16="http://schemas.microsoft.com/office/drawing/2014/chart" uri="{C3380CC4-5D6E-409C-BE32-E72D297353CC}">
                  <c16:uniqueId val="{0000000F-1861-4457-B64A-BDF94105AA3A}"/>
                </c:ext>
              </c:extLst>
            </c:dLbl>
            <c:dLbl>
              <c:idx val="13"/>
              <c:delete val="1"/>
              <c:extLst>
                <c:ext xmlns:c15="http://schemas.microsoft.com/office/drawing/2012/chart" uri="{CE6537A1-D6FC-4f65-9D91-7224C49458BB}"/>
                <c:ext xmlns:c16="http://schemas.microsoft.com/office/drawing/2014/chart" uri="{C3380CC4-5D6E-409C-BE32-E72D297353CC}">
                  <c16:uniqueId val="{0000000E-1861-4457-B64A-BDF94105AA3A}"/>
                </c:ext>
              </c:extLst>
            </c:dLbl>
            <c:dLbl>
              <c:idx val="14"/>
              <c:delete val="1"/>
              <c:extLst>
                <c:ext xmlns:c15="http://schemas.microsoft.com/office/drawing/2012/chart" uri="{CE6537A1-D6FC-4f65-9D91-7224C49458BB}"/>
                <c:ext xmlns:c16="http://schemas.microsoft.com/office/drawing/2014/chart" uri="{C3380CC4-5D6E-409C-BE32-E72D297353CC}">
                  <c16:uniqueId val="{0000000C-1861-4457-B64A-BDF94105AA3A}"/>
                </c:ext>
              </c:extLst>
            </c:dLbl>
            <c:dLbl>
              <c:idx val="15"/>
              <c:delete val="1"/>
              <c:extLst>
                <c:ext xmlns:c15="http://schemas.microsoft.com/office/drawing/2012/chart" uri="{CE6537A1-D6FC-4f65-9D91-7224C49458BB}"/>
                <c:ext xmlns:c16="http://schemas.microsoft.com/office/drawing/2014/chart" uri="{C3380CC4-5D6E-409C-BE32-E72D297353CC}">
                  <c16:uniqueId val="{0000000B-1861-4457-B64A-BDF94105AA3A}"/>
                </c:ext>
              </c:extLst>
            </c:dLbl>
            <c:dLbl>
              <c:idx val="16"/>
              <c:delete val="1"/>
              <c:extLst>
                <c:ext xmlns:c15="http://schemas.microsoft.com/office/drawing/2012/chart" uri="{CE6537A1-D6FC-4f65-9D91-7224C49458BB}"/>
                <c:ext xmlns:c16="http://schemas.microsoft.com/office/drawing/2014/chart" uri="{C3380CC4-5D6E-409C-BE32-E72D297353CC}">
                  <c16:uniqueId val="{00000009-1861-4457-B64A-BDF94105AA3A}"/>
                </c:ext>
              </c:extLst>
            </c:dLbl>
            <c:dLbl>
              <c:idx val="17"/>
              <c:delete val="1"/>
              <c:extLst>
                <c:ext xmlns:c15="http://schemas.microsoft.com/office/drawing/2012/chart" uri="{CE6537A1-D6FC-4f65-9D91-7224C49458BB}"/>
                <c:ext xmlns:c16="http://schemas.microsoft.com/office/drawing/2014/chart" uri="{C3380CC4-5D6E-409C-BE32-E72D297353CC}">
                  <c16:uniqueId val="{00000008-1861-4457-B64A-BDF94105AA3A}"/>
                </c:ext>
              </c:extLst>
            </c:dLbl>
            <c:dLbl>
              <c:idx val="18"/>
              <c:delete val="1"/>
              <c:extLst>
                <c:ext xmlns:c15="http://schemas.microsoft.com/office/drawing/2012/chart" uri="{CE6537A1-D6FC-4f65-9D91-7224C49458BB}"/>
                <c:ext xmlns:c16="http://schemas.microsoft.com/office/drawing/2014/chart" uri="{C3380CC4-5D6E-409C-BE32-E72D297353CC}">
                  <c16:uniqueId val="{00000004-1861-4457-B64A-BDF94105AA3A}"/>
                </c:ext>
              </c:extLst>
            </c:dLbl>
            <c:dLbl>
              <c:idx val="19"/>
              <c:delete val="1"/>
              <c:extLst>
                <c:ext xmlns:c15="http://schemas.microsoft.com/office/drawing/2012/chart" uri="{CE6537A1-D6FC-4f65-9D91-7224C49458BB}"/>
                <c:ext xmlns:c16="http://schemas.microsoft.com/office/drawing/2014/chart" uri="{C3380CC4-5D6E-409C-BE32-E72D297353CC}">
                  <c16:uniqueId val="{00000007-1861-4457-B64A-BDF94105AA3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sector!$E$7:$E$26</c:f>
              <c:strCache>
                <c:ptCount val="20"/>
                <c:pt idx="0">
                  <c:v>Electronic Technology</c:v>
                </c:pt>
                <c:pt idx="1">
                  <c:v>Technology Services</c:v>
                </c:pt>
                <c:pt idx="2">
                  <c:v>Finance</c:v>
                </c:pt>
                <c:pt idx="3">
                  <c:v>Health Technology</c:v>
                </c:pt>
                <c:pt idx="4">
                  <c:v>Retail Trade</c:v>
                </c:pt>
                <c:pt idx="5">
                  <c:v>Consumer Non-Durables</c:v>
                </c:pt>
                <c:pt idx="6">
                  <c:v>Producer Manufacturing</c:v>
                </c:pt>
                <c:pt idx="7">
                  <c:v>Consumer Services</c:v>
                </c:pt>
                <c:pt idx="8">
                  <c:v>Commercial Services</c:v>
                </c:pt>
                <c:pt idx="9">
                  <c:v>Energy Minerals</c:v>
                </c:pt>
                <c:pt idx="10">
                  <c:v>Utilities</c:v>
                </c:pt>
                <c:pt idx="11">
                  <c:v>Health Services</c:v>
                </c:pt>
                <c:pt idx="12">
                  <c:v>Consumer Durables</c:v>
                </c:pt>
                <c:pt idx="13">
                  <c:v>Process Industries</c:v>
                </c:pt>
                <c:pt idx="14">
                  <c:v>Transportation</c:v>
                </c:pt>
                <c:pt idx="15">
                  <c:v>Industrial Services</c:v>
                </c:pt>
                <c:pt idx="16">
                  <c:v>Communications</c:v>
                </c:pt>
                <c:pt idx="17">
                  <c:v>Distribution Services</c:v>
                </c:pt>
                <c:pt idx="18">
                  <c:v>Non-Energy Minerals</c:v>
                </c:pt>
                <c:pt idx="19">
                  <c:v>Cash</c:v>
                </c:pt>
              </c:strCache>
            </c:strRef>
          </c:cat>
          <c:val>
            <c:numRef>
              <c:f>sector!$F$7:$F$26</c:f>
              <c:numCache>
                <c:formatCode>0.00</c:formatCode>
                <c:ptCount val="20"/>
                <c:pt idx="0">
                  <c:v>20.91</c:v>
                </c:pt>
                <c:pt idx="1">
                  <c:v>19.600000000000001</c:v>
                </c:pt>
                <c:pt idx="2">
                  <c:v>12.71</c:v>
                </c:pt>
                <c:pt idx="3">
                  <c:v>9.17</c:v>
                </c:pt>
                <c:pt idx="4">
                  <c:v>7.81</c:v>
                </c:pt>
                <c:pt idx="5">
                  <c:v>4.2300000000000004</c:v>
                </c:pt>
                <c:pt idx="6">
                  <c:v>3.75</c:v>
                </c:pt>
                <c:pt idx="7">
                  <c:v>2.97</c:v>
                </c:pt>
                <c:pt idx="8">
                  <c:v>2.82</c:v>
                </c:pt>
                <c:pt idx="9">
                  <c:v>2.75</c:v>
                </c:pt>
                <c:pt idx="10">
                  <c:v>2.52</c:v>
                </c:pt>
                <c:pt idx="11">
                  <c:v>2.17</c:v>
                </c:pt>
                <c:pt idx="12">
                  <c:v>2.06</c:v>
                </c:pt>
                <c:pt idx="13">
                  <c:v>1.74</c:v>
                </c:pt>
                <c:pt idx="14">
                  <c:v>1.59</c:v>
                </c:pt>
                <c:pt idx="15">
                  <c:v>0.91</c:v>
                </c:pt>
                <c:pt idx="16">
                  <c:v>0.91</c:v>
                </c:pt>
                <c:pt idx="17">
                  <c:v>0.62</c:v>
                </c:pt>
                <c:pt idx="18">
                  <c:v>0.51</c:v>
                </c:pt>
                <c:pt idx="19">
                  <c:v>0.25</c:v>
                </c:pt>
              </c:numCache>
            </c:numRef>
          </c:val>
          <c:extLst>
            <c:ext xmlns:c16="http://schemas.microsoft.com/office/drawing/2014/chart" uri="{C3380CC4-5D6E-409C-BE32-E72D297353CC}">
              <c16:uniqueId val="{00000000-1861-4457-B64A-BDF94105AA3A}"/>
            </c:ext>
          </c:extLst>
        </c:ser>
        <c:ser>
          <c:idx val="1"/>
          <c:order val="1"/>
          <c:tx>
            <c:strRef>
              <c:f>sector!$G$6</c:f>
              <c:strCache>
                <c:ptCount val="1"/>
                <c:pt idx="0">
                  <c:v>VGT</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dLbls>
            <c:dLbl>
              <c:idx val="2"/>
              <c:delete val="1"/>
              <c:extLst>
                <c:ext xmlns:c15="http://schemas.microsoft.com/office/drawing/2012/chart" uri="{CE6537A1-D6FC-4f65-9D91-7224C49458BB}"/>
                <c:ext xmlns:c16="http://schemas.microsoft.com/office/drawing/2014/chart" uri="{C3380CC4-5D6E-409C-BE32-E72D297353CC}">
                  <c16:uniqueId val="{00000003-1861-4457-B64A-BDF94105AA3A}"/>
                </c:ext>
              </c:extLst>
            </c:dLbl>
            <c:dLbl>
              <c:idx val="3"/>
              <c:delete val="1"/>
              <c:extLst>
                <c:ext xmlns:c15="http://schemas.microsoft.com/office/drawing/2012/chart" uri="{CE6537A1-D6FC-4f65-9D91-7224C49458BB}"/>
                <c:ext xmlns:c16="http://schemas.microsoft.com/office/drawing/2014/chart" uri="{C3380CC4-5D6E-409C-BE32-E72D297353CC}">
                  <c16:uniqueId val="{00000002-1861-4457-B64A-BDF94105AA3A}"/>
                </c:ext>
              </c:extLst>
            </c:dLbl>
            <c:dLbl>
              <c:idx val="6"/>
              <c:delete val="1"/>
              <c:extLst>
                <c:ext xmlns:c15="http://schemas.microsoft.com/office/drawing/2012/chart" uri="{CE6537A1-D6FC-4f65-9D91-7224C49458BB}"/>
                <c:ext xmlns:c16="http://schemas.microsoft.com/office/drawing/2014/chart" uri="{C3380CC4-5D6E-409C-BE32-E72D297353CC}">
                  <c16:uniqueId val="{0000001A-1861-4457-B64A-BDF94105AA3A}"/>
                </c:ext>
              </c:extLst>
            </c:dLbl>
            <c:dLbl>
              <c:idx val="8"/>
              <c:delete val="1"/>
              <c:extLst>
                <c:ext xmlns:c15="http://schemas.microsoft.com/office/drawing/2012/chart" uri="{CE6537A1-D6FC-4f65-9D91-7224C49458BB}"/>
                <c:ext xmlns:c16="http://schemas.microsoft.com/office/drawing/2014/chart" uri="{C3380CC4-5D6E-409C-BE32-E72D297353CC}">
                  <c16:uniqueId val="{00000012-1861-4457-B64A-BDF94105AA3A}"/>
                </c:ext>
              </c:extLst>
            </c:dLbl>
            <c:dLbl>
              <c:idx val="13"/>
              <c:delete val="1"/>
              <c:extLst>
                <c:ext xmlns:c15="http://schemas.microsoft.com/office/drawing/2012/chart" uri="{CE6537A1-D6FC-4f65-9D91-7224C49458BB}"/>
                <c:ext xmlns:c16="http://schemas.microsoft.com/office/drawing/2014/chart" uri="{C3380CC4-5D6E-409C-BE32-E72D297353CC}">
                  <c16:uniqueId val="{0000000D-1861-4457-B64A-BDF94105AA3A}"/>
                </c:ext>
              </c:extLst>
            </c:dLbl>
            <c:dLbl>
              <c:idx val="14"/>
              <c:delete val="1"/>
              <c:extLst>
                <c:ext xmlns:c15="http://schemas.microsoft.com/office/drawing/2012/chart" uri="{CE6537A1-D6FC-4f65-9D91-7224C49458BB}"/>
                <c:ext xmlns:c16="http://schemas.microsoft.com/office/drawing/2014/chart" uri="{C3380CC4-5D6E-409C-BE32-E72D297353CC}">
                  <c16:uniqueId val="{0000000A-1861-4457-B64A-BDF94105AA3A}"/>
                </c:ext>
              </c:extLst>
            </c:dLbl>
            <c:dLbl>
              <c:idx val="17"/>
              <c:delete val="1"/>
              <c:extLst>
                <c:ext xmlns:c15="http://schemas.microsoft.com/office/drawing/2012/chart" uri="{CE6537A1-D6FC-4f65-9D91-7224C49458BB}"/>
                <c:ext xmlns:c16="http://schemas.microsoft.com/office/drawing/2014/chart" uri="{C3380CC4-5D6E-409C-BE32-E72D297353CC}">
                  <c16:uniqueId val="{00000005-1861-4457-B64A-BDF94105AA3A}"/>
                </c:ext>
              </c:extLst>
            </c:dLbl>
            <c:dLbl>
              <c:idx val="19"/>
              <c:delete val="1"/>
              <c:extLst>
                <c:ext xmlns:c15="http://schemas.microsoft.com/office/drawing/2012/chart" uri="{CE6537A1-D6FC-4f65-9D91-7224C49458BB}"/>
                <c:ext xmlns:c16="http://schemas.microsoft.com/office/drawing/2014/chart" uri="{C3380CC4-5D6E-409C-BE32-E72D297353CC}">
                  <c16:uniqueId val="{00000006-1861-4457-B64A-BDF94105AA3A}"/>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sector!$E$7:$E$26</c:f>
              <c:strCache>
                <c:ptCount val="20"/>
                <c:pt idx="0">
                  <c:v>Electronic Technology</c:v>
                </c:pt>
                <c:pt idx="1">
                  <c:v>Technology Services</c:v>
                </c:pt>
                <c:pt idx="2">
                  <c:v>Finance</c:v>
                </c:pt>
                <c:pt idx="3">
                  <c:v>Health Technology</c:v>
                </c:pt>
                <c:pt idx="4">
                  <c:v>Retail Trade</c:v>
                </c:pt>
                <c:pt idx="5">
                  <c:v>Consumer Non-Durables</c:v>
                </c:pt>
                <c:pt idx="6">
                  <c:v>Producer Manufacturing</c:v>
                </c:pt>
                <c:pt idx="7">
                  <c:v>Consumer Services</c:v>
                </c:pt>
                <c:pt idx="8">
                  <c:v>Commercial Services</c:v>
                </c:pt>
                <c:pt idx="9">
                  <c:v>Energy Minerals</c:v>
                </c:pt>
                <c:pt idx="10">
                  <c:v>Utilities</c:v>
                </c:pt>
                <c:pt idx="11">
                  <c:v>Health Services</c:v>
                </c:pt>
                <c:pt idx="12">
                  <c:v>Consumer Durables</c:v>
                </c:pt>
                <c:pt idx="13">
                  <c:v>Process Industries</c:v>
                </c:pt>
                <c:pt idx="14">
                  <c:v>Transportation</c:v>
                </c:pt>
                <c:pt idx="15">
                  <c:v>Industrial Services</c:v>
                </c:pt>
                <c:pt idx="16">
                  <c:v>Communications</c:v>
                </c:pt>
                <c:pt idx="17">
                  <c:v>Distribution Services</c:v>
                </c:pt>
                <c:pt idx="18">
                  <c:v>Non-Energy Minerals</c:v>
                </c:pt>
                <c:pt idx="19">
                  <c:v>Cash</c:v>
                </c:pt>
              </c:strCache>
            </c:strRef>
          </c:cat>
          <c:val>
            <c:numRef>
              <c:f>sector!$G$7:$G$26</c:f>
              <c:numCache>
                <c:formatCode>0.00</c:formatCode>
                <c:ptCount val="20"/>
                <c:pt idx="0">
                  <c:v>55.4</c:v>
                </c:pt>
                <c:pt idx="1">
                  <c:v>40.700000000000003</c:v>
                </c:pt>
                <c:pt idx="2">
                  <c:v>0</c:v>
                </c:pt>
                <c:pt idx="3">
                  <c:v>7.0000000000000007E-2</c:v>
                </c:pt>
                <c:pt idx="6">
                  <c:v>2.93</c:v>
                </c:pt>
                <c:pt idx="8">
                  <c:v>0.15</c:v>
                </c:pt>
                <c:pt idx="13">
                  <c:v>0.06</c:v>
                </c:pt>
                <c:pt idx="14">
                  <c:v>0.08</c:v>
                </c:pt>
                <c:pt idx="17">
                  <c:v>0.28000000000000003</c:v>
                </c:pt>
                <c:pt idx="19">
                  <c:v>0.2</c:v>
                </c:pt>
              </c:numCache>
            </c:numRef>
          </c:val>
          <c:extLst>
            <c:ext xmlns:c16="http://schemas.microsoft.com/office/drawing/2014/chart" uri="{C3380CC4-5D6E-409C-BE32-E72D297353CC}">
              <c16:uniqueId val="{00000001-1861-4457-B64A-BDF94105AA3A}"/>
            </c:ext>
          </c:extLst>
        </c:ser>
        <c:dLbls>
          <c:dLblPos val="outEnd"/>
          <c:showLegendKey val="0"/>
          <c:showVal val="1"/>
          <c:showCatName val="0"/>
          <c:showSerName val="0"/>
          <c:showPercent val="0"/>
          <c:showBubbleSize val="0"/>
        </c:dLbls>
        <c:gapWidth val="100"/>
        <c:overlap val="-24"/>
        <c:axId val="1279573952"/>
        <c:axId val="1279568192"/>
      </c:barChart>
      <c:catAx>
        <c:axId val="12795739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79568192"/>
        <c:crosses val="autoZero"/>
        <c:auto val="1"/>
        <c:lblAlgn val="ctr"/>
        <c:lblOffset val="100"/>
        <c:noMultiLvlLbl val="0"/>
      </c:catAx>
      <c:valAx>
        <c:axId val="1279568192"/>
        <c:scaling>
          <c:orientation val="minMax"/>
        </c:scaling>
        <c:delete val="0"/>
        <c:axPos val="l"/>
        <c:majorGridlines>
          <c:spPr>
            <a:ln w="9525" cap="flat" cmpd="sng" algn="ctr">
              <a:solidFill>
                <a:schemeClr val="tx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7957395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3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r>
              <a:rPr lang="it-IT">
                <a:solidFill>
                  <a:sysClr val="windowText" lastClr="000000"/>
                </a:solidFill>
              </a:rPr>
              <a:t>Market</a:t>
            </a:r>
            <a:r>
              <a:rPr lang="it-IT" baseline="0">
                <a:solidFill>
                  <a:sysClr val="windowText" lastClr="000000"/>
                </a:solidFill>
              </a:rPr>
              <a:t> Cap comparison</a:t>
            </a:r>
            <a:endParaRPr lang="it-IT">
              <a:solidFill>
                <a:sysClr val="windowText" lastClr="000000"/>
              </a:solidFill>
            </a:endParaRPr>
          </a:p>
        </c:rich>
      </c:tx>
      <c:overlay val="0"/>
      <c:spPr>
        <a:noFill/>
        <a:ln>
          <a:noFill/>
        </a:ln>
        <a:effectLst/>
      </c:spPr>
      <c:txPr>
        <a:bodyPr rot="0" spcFirstLastPara="1" vertOverflow="ellipsis" vert="horz" wrap="square" anchor="ctr" anchorCtr="1"/>
        <a:lstStyle/>
        <a:p>
          <a:pPr>
            <a:defRPr sz="1400" b="0" i="0" u="none" strike="noStrike" kern="1200" cap="none" spc="20" baseline="0">
              <a:solidFill>
                <a:schemeClr val="tx1">
                  <a:lumMod val="50000"/>
                  <a:lumOff val="50000"/>
                </a:schemeClr>
              </a:solidFill>
              <a:latin typeface="+mn-lt"/>
              <a:ea typeface="+mn-ea"/>
              <a:cs typeface="+mn-cs"/>
            </a:defRPr>
          </a:pPr>
          <a:endParaRPr lang="it-IT"/>
        </a:p>
      </c:txPr>
    </c:title>
    <c:autoTitleDeleted val="0"/>
    <c:plotArea>
      <c:layout/>
      <c:barChart>
        <c:barDir val="col"/>
        <c:grouping val="clustered"/>
        <c:varyColors val="0"/>
        <c:ser>
          <c:idx val="0"/>
          <c:order val="0"/>
          <c:tx>
            <c:strRef>
              <c:f>'market cap'!$F$3</c:f>
              <c:strCache>
                <c:ptCount val="1"/>
                <c:pt idx="0">
                  <c:v>SPY</c:v>
                </c:pt>
              </c:strCache>
            </c:strRef>
          </c:tx>
          <c:spPr>
            <a:gradFill rotWithShape="1">
              <a:gsLst>
                <a:gs pos="0">
                  <a:schemeClr val="accent1">
                    <a:lumMod val="110000"/>
                    <a:satMod val="105000"/>
                    <a:tint val="67000"/>
                  </a:schemeClr>
                </a:gs>
                <a:gs pos="50000">
                  <a:schemeClr val="accent1">
                    <a:lumMod val="105000"/>
                    <a:satMod val="103000"/>
                    <a:tint val="73000"/>
                  </a:schemeClr>
                </a:gs>
                <a:gs pos="100000">
                  <a:schemeClr val="accent1">
                    <a:lumMod val="105000"/>
                    <a:satMod val="109000"/>
                    <a:tint val="81000"/>
                  </a:schemeClr>
                </a:gs>
              </a:gsLst>
              <a:lin ang="5400000" scaled="0"/>
            </a:gradFill>
            <a:ln w="9525" cap="flat" cmpd="sng" algn="ctr">
              <a:solidFill>
                <a:schemeClr val="accent1">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'market cap'!$E$4:$E$8</c:f>
              <c:strCache>
                <c:ptCount val="5"/>
                <c:pt idx="0">
                  <c:v>Large</c:v>
                </c:pt>
                <c:pt idx="1">
                  <c:v>Mid</c:v>
                </c:pt>
                <c:pt idx="2">
                  <c:v>Small</c:v>
                </c:pt>
                <c:pt idx="3">
                  <c:v>Micro</c:v>
                </c:pt>
                <c:pt idx="4">
                  <c:v>Other</c:v>
                </c:pt>
              </c:strCache>
            </c:strRef>
          </c:cat>
          <c:val>
            <c:numRef>
              <c:f>'market cap'!$F$4:$F$8</c:f>
              <c:numCache>
                <c:formatCode>General</c:formatCode>
                <c:ptCount val="5"/>
                <c:pt idx="0">
                  <c:v>98.63</c:v>
                </c:pt>
                <c:pt idx="1">
                  <c:v>1.1200000000000001</c:v>
                </c:pt>
              </c:numCache>
            </c:numRef>
          </c:val>
          <c:extLst>
            <c:ext xmlns:c16="http://schemas.microsoft.com/office/drawing/2014/chart" uri="{C3380CC4-5D6E-409C-BE32-E72D297353CC}">
              <c16:uniqueId val="{00000000-E113-4D9A-B505-0A09BE6FA3AE}"/>
            </c:ext>
          </c:extLst>
        </c:ser>
        <c:ser>
          <c:idx val="1"/>
          <c:order val="1"/>
          <c:tx>
            <c:strRef>
              <c:f>'market cap'!$G$3</c:f>
              <c:strCache>
                <c:ptCount val="1"/>
                <c:pt idx="0">
                  <c:v>VGT</c:v>
                </c:pt>
              </c:strCache>
            </c:strRef>
          </c:tx>
          <c:spPr>
            <a:gradFill rotWithShape="1">
              <a:gsLst>
                <a:gs pos="0">
                  <a:schemeClr val="accent2">
                    <a:lumMod val="110000"/>
                    <a:satMod val="105000"/>
                    <a:tint val="67000"/>
                  </a:schemeClr>
                </a:gs>
                <a:gs pos="50000">
                  <a:schemeClr val="accent2">
                    <a:lumMod val="105000"/>
                    <a:satMod val="103000"/>
                    <a:tint val="73000"/>
                  </a:schemeClr>
                </a:gs>
                <a:gs pos="100000">
                  <a:schemeClr val="accent2">
                    <a:lumMod val="105000"/>
                    <a:satMod val="109000"/>
                    <a:tint val="81000"/>
                  </a:schemeClr>
                </a:gs>
              </a:gsLst>
              <a:lin ang="5400000" scaled="0"/>
            </a:gradFill>
            <a:ln w="9525" cap="flat" cmpd="sng" algn="ctr">
              <a:solidFill>
                <a:schemeClr val="accent2">
                  <a:shade val="95000"/>
                </a:schemeClr>
              </a:solidFill>
              <a:round/>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50000"/>
                        <a:lumOff val="50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tx1">
                          <a:lumMod val="35000"/>
                          <a:lumOff val="65000"/>
                        </a:schemeClr>
                      </a:solidFill>
                    </a:ln>
                    <a:effectLst/>
                  </c:spPr>
                </c15:leaderLines>
              </c:ext>
            </c:extLst>
          </c:dLbls>
          <c:cat>
            <c:strRef>
              <c:f>'market cap'!$E$4:$E$8</c:f>
              <c:strCache>
                <c:ptCount val="5"/>
                <c:pt idx="0">
                  <c:v>Large</c:v>
                </c:pt>
                <c:pt idx="1">
                  <c:v>Mid</c:v>
                </c:pt>
                <c:pt idx="2">
                  <c:v>Small</c:v>
                </c:pt>
                <c:pt idx="3">
                  <c:v>Micro</c:v>
                </c:pt>
                <c:pt idx="4">
                  <c:v>Other</c:v>
                </c:pt>
              </c:strCache>
            </c:strRef>
          </c:cat>
          <c:val>
            <c:numRef>
              <c:f>'market cap'!$G$4:$G$8</c:f>
              <c:numCache>
                <c:formatCode>General</c:formatCode>
                <c:ptCount val="5"/>
                <c:pt idx="0">
                  <c:v>88.49</c:v>
                </c:pt>
                <c:pt idx="1">
                  <c:v>8.16</c:v>
                </c:pt>
                <c:pt idx="2">
                  <c:v>2.77</c:v>
                </c:pt>
                <c:pt idx="3">
                  <c:v>0.3</c:v>
                </c:pt>
                <c:pt idx="4">
                  <c:v>0.08</c:v>
                </c:pt>
              </c:numCache>
            </c:numRef>
          </c:val>
          <c:extLst>
            <c:ext xmlns:c16="http://schemas.microsoft.com/office/drawing/2014/chart" uri="{C3380CC4-5D6E-409C-BE32-E72D297353CC}">
              <c16:uniqueId val="{00000001-E113-4D9A-B505-0A09BE6FA3AE}"/>
            </c:ext>
          </c:extLst>
        </c:ser>
        <c:dLbls>
          <c:dLblPos val="outEnd"/>
          <c:showLegendKey val="0"/>
          <c:showVal val="1"/>
          <c:showCatName val="0"/>
          <c:showSerName val="0"/>
          <c:showPercent val="0"/>
          <c:showBubbleSize val="0"/>
        </c:dLbls>
        <c:gapWidth val="100"/>
        <c:overlap val="-24"/>
        <c:axId val="1279572032"/>
        <c:axId val="1279573472"/>
      </c:barChart>
      <c:catAx>
        <c:axId val="127957203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79573472"/>
        <c:crosses val="autoZero"/>
        <c:auto val="1"/>
        <c:lblAlgn val="ctr"/>
        <c:lblOffset val="100"/>
        <c:noMultiLvlLbl val="0"/>
      </c:catAx>
      <c:valAx>
        <c:axId val="1279573472"/>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crossAx val="1279572032"/>
        <c:crosses val="autoZero"/>
        <c:crossBetween val="between"/>
      </c:valAx>
      <c:spPr>
        <a:no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tx1">
                  <a:lumMod val="50000"/>
                  <a:lumOff val="50000"/>
                </a:schemeClr>
              </a:solidFill>
              <a:latin typeface="+mn-lt"/>
              <a:ea typeface="+mn-ea"/>
              <a:cs typeface="+mn-cs"/>
            </a:defRPr>
          </a:pPr>
          <a:endParaRPr lang="it-IT"/>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it-IT" sz="1400" b="1" i="0" u="none" strike="noStrike" kern="1200" cap="none" spc="0" normalizeH="0" baseline="0">
                <a:solidFill>
                  <a:sysClr val="windowText" lastClr="000000">
                    <a:lumMod val="50000"/>
                    <a:lumOff val="50000"/>
                  </a:sysClr>
                </a:solidFill>
              </a:rPr>
              <a:t>Comparing earnings growth and P/E ratios for leading tech stocks in 2020</a:t>
            </a:r>
            <a:endParaRPr lang="it-IT"/>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barChart>
        <c:barDir val="col"/>
        <c:grouping val="clustered"/>
        <c:varyColors val="0"/>
        <c:ser>
          <c:idx val="2"/>
          <c:order val="2"/>
          <c:tx>
            <c:strRef>
              <c:f>Research!$D$228</c:f>
              <c:strCache>
                <c:ptCount val="1"/>
                <c:pt idx="0">
                  <c:v>2000 PE</c:v>
                </c:pt>
              </c:strCache>
            </c:strRef>
          </c:tx>
          <c:spPr>
            <a:solidFill>
              <a:schemeClr val="accent3"/>
            </a:solidFill>
            <a:ln>
              <a:noFill/>
            </a:ln>
            <a:effectLst/>
          </c:spPr>
          <c:invertIfNegative val="0"/>
          <c:dLbls>
            <c:dLbl>
              <c:idx val="1"/>
              <c:layout>
                <c:manualLayout>
                  <c:x val="-1.5105740181268928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B-4400-480F-9119-027402BADC57}"/>
                </c:ext>
              </c:extLst>
            </c:dLbl>
            <c:dLbl>
              <c:idx val="3"/>
              <c:layout>
                <c:manualLayout>
                  <c:x val="-1.2588116817724161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C-4400-480F-9119-027402BADC57}"/>
                </c:ext>
              </c:extLst>
            </c:dLbl>
            <c:dLbl>
              <c:idx val="4"/>
              <c:layout>
                <c:manualLayout>
                  <c:x val="-2.769385699899295E-2"/>
                  <c:y val="-7.0161199952348989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E-4400-480F-9119-027402BADC57}"/>
                </c:ext>
              </c:extLst>
            </c:dLbl>
            <c:dLbl>
              <c:idx val="5"/>
              <c:layout>
                <c:manualLayout>
                  <c:x val="-2.5176233635448044E-2"/>
                  <c:y val="-3.8270187523918868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D-4400-480F-9119-027402BADC57}"/>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6">
                        <a:lumMod val="75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Research!$A$229:$A$234</c:f>
              <c:strCache>
                <c:ptCount val="6"/>
                <c:pt idx="0">
                  <c:v>Microsoft Corporation</c:v>
                </c:pt>
                <c:pt idx="1">
                  <c:v>Cisco Systems lib.</c:v>
                </c:pt>
                <c:pt idx="2">
                  <c:v>Intel Corporation</c:v>
                </c:pt>
                <c:pt idx="3">
                  <c:v>Lucent Technologies Inc.</c:v>
                </c:pt>
                <c:pt idx="4">
                  <c:v>International Business Machines</c:v>
                </c:pt>
                <c:pt idx="5">
                  <c:v>Market cap weighted</c:v>
                </c:pt>
              </c:strCache>
            </c:strRef>
          </c:cat>
          <c:val>
            <c:numRef>
              <c:f>Research!$D$229:$D$234</c:f>
              <c:numCache>
                <c:formatCode>General</c:formatCode>
                <c:ptCount val="6"/>
                <c:pt idx="0">
                  <c:v>65</c:v>
                </c:pt>
                <c:pt idx="1">
                  <c:v>97</c:v>
                </c:pt>
                <c:pt idx="2">
                  <c:v>31</c:v>
                </c:pt>
                <c:pt idx="3">
                  <c:v>45</c:v>
                </c:pt>
                <c:pt idx="4">
                  <c:v>25</c:v>
                </c:pt>
                <c:pt idx="5">
                  <c:v>59</c:v>
                </c:pt>
              </c:numCache>
            </c:numRef>
          </c:val>
          <c:extLst>
            <c:ext xmlns:c16="http://schemas.microsoft.com/office/drawing/2014/chart" uri="{C3380CC4-5D6E-409C-BE32-E72D297353CC}">
              <c16:uniqueId val="{00000002-4400-480F-9119-027402BADC57}"/>
            </c:ext>
          </c:extLst>
        </c:ser>
        <c:dLbls>
          <c:dLblPos val="outEnd"/>
          <c:showLegendKey val="0"/>
          <c:showVal val="1"/>
          <c:showCatName val="0"/>
          <c:showSerName val="0"/>
          <c:showPercent val="0"/>
          <c:showBubbleSize val="0"/>
        </c:dLbls>
        <c:gapWidth val="247"/>
        <c:axId val="421417296"/>
        <c:axId val="421406736"/>
      </c:barChart>
      <c:barChart>
        <c:barDir val="col"/>
        <c:grouping val="clustered"/>
        <c:varyColors val="0"/>
        <c:ser>
          <c:idx val="0"/>
          <c:order val="0"/>
          <c:tx>
            <c:strRef>
              <c:f>Research!$B$228</c:f>
              <c:strCache>
                <c:ptCount val="1"/>
                <c:pt idx="0">
                  <c:v>% weight in S&amp;P 500</c:v>
                </c:pt>
              </c:strCache>
            </c:strRef>
          </c:tx>
          <c:spPr>
            <a:solidFill>
              <a:schemeClr val="accent1"/>
            </a:solidFill>
            <a:ln>
              <a:noFill/>
            </a:ln>
            <a:effectLst/>
          </c:spPr>
          <c:invertIfNegative val="0"/>
          <c:dLbls>
            <c:dLbl>
              <c:idx val="0"/>
              <c:layout>
                <c:manualLayout>
                  <c:x val="-3.5246727089627401E-2"/>
                  <c:y val="-7.0161199952348989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3-4400-480F-9119-027402BADC57}"/>
                </c:ext>
              </c:extLst>
            </c:dLbl>
            <c:dLbl>
              <c:idx val="1"/>
              <c:layout>
                <c:manualLayout>
                  <c:x val="-4.783484390735146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4-4400-480F-9119-027402BADC57}"/>
                </c:ext>
              </c:extLst>
            </c:dLbl>
            <c:dLbl>
              <c:idx val="2"/>
              <c:layout>
                <c:manualLayout>
                  <c:x val="-3.5246727089627436E-2"/>
                  <c:y val="1.148105625717552E-2"/>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5-4400-480F-9119-027402BADC57}"/>
                </c:ext>
              </c:extLst>
            </c:dLbl>
            <c:dLbl>
              <c:idx val="3"/>
              <c:layout>
                <c:manualLayout>
                  <c:x val="-4.5317220543806644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6-4400-480F-9119-027402BADC57}"/>
                </c:ext>
              </c:extLst>
            </c:dLbl>
            <c:dLbl>
              <c:idx val="4"/>
              <c:layout>
                <c:manualLayout>
                  <c:x val="-3.0211480362537766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7-4400-480F-9119-027402BADC57}"/>
                </c:ext>
              </c:extLst>
            </c:dLbl>
            <c:dLbl>
              <c:idx val="5"/>
              <c:layout>
                <c:manualLayout>
                  <c:x val="-2.7693856998993134E-2"/>
                  <c:y val="-7.0161199952348989E-17"/>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8-4400-480F-9119-027402BADC57}"/>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rgbClr val="0070C0"/>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Research!$A$229:$A$234</c:f>
              <c:strCache>
                <c:ptCount val="6"/>
                <c:pt idx="0">
                  <c:v>Microsoft Corporation</c:v>
                </c:pt>
                <c:pt idx="1">
                  <c:v>Cisco Systems lib.</c:v>
                </c:pt>
                <c:pt idx="2">
                  <c:v>Intel Corporation</c:v>
                </c:pt>
                <c:pt idx="3">
                  <c:v>Lucent Technologies Inc.</c:v>
                </c:pt>
                <c:pt idx="4">
                  <c:v>International Business Machines</c:v>
                </c:pt>
                <c:pt idx="5">
                  <c:v>Market cap weighted</c:v>
                </c:pt>
              </c:strCache>
            </c:strRef>
          </c:cat>
          <c:val>
            <c:numRef>
              <c:f>Research!$B$229:$B$234</c:f>
              <c:numCache>
                <c:formatCode>0.00%</c:formatCode>
                <c:ptCount val="6"/>
                <c:pt idx="0">
                  <c:v>0.05</c:v>
                </c:pt>
                <c:pt idx="1">
                  <c:v>4.2999999999999997E-2</c:v>
                </c:pt>
                <c:pt idx="2">
                  <c:v>2.9000000000000001E-2</c:v>
                </c:pt>
                <c:pt idx="3">
                  <c:v>2.5999999999999999E-2</c:v>
                </c:pt>
                <c:pt idx="4">
                  <c:v>2.3E-2</c:v>
                </c:pt>
                <c:pt idx="5" formatCode="0%">
                  <c:v>0.17</c:v>
                </c:pt>
              </c:numCache>
            </c:numRef>
          </c:val>
          <c:extLst>
            <c:ext xmlns:c16="http://schemas.microsoft.com/office/drawing/2014/chart" uri="{C3380CC4-5D6E-409C-BE32-E72D297353CC}">
              <c16:uniqueId val="{00000000-4400-480F-9119-027402BADC57}"/>
            </c:ext>
          </c:extLst>
        </c:ser>
        <c:ser>
          <c:idx val="1"/>
          <c:order val="1"/>
          <c:tx>
            <c:strRef>
              <c:f>Research!$C$228</c:f>
              <c:strCache>
                <c:ptCount val="1"/>
                <c:pt idx="0">
                  <c:v>2000 EPS Growth Expectations</c:v>
                </c:pt>
              </c:strCache>
            </c:strRef>
          </c:tx>
          <c:spPr>
            <a:solidFill>
              <a:schemeClr val="accent2"/>
            </a:solidFill>
            <a:ln>
              <a:noFill/>
            </a:ln>
            <a:effectLst/>
          </c:spPr>
          <c:invertIfNegative val="0"/>
          <c:dLbls>
            <c:dLbl>
              <c:idx val="0"/>
              <c:layout>
                <c:manualLayout>
                  <c:x val="3.5246727089627394E-2"/>
                  <c:y val="7.6540375047837736E-3"/>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9-4400-480F-9119-027402BADC57}"/>
                </c:ext>
              </c:extLst>
            </c:dLbl>
            <c:dLbl>
              <c:idx val="2"/>
              <c:layout>
                <c:manualLayout>
                  <c:x val="1.7623363544813697E-2"/>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A-4400-480F-9119-027402BADC57}"/>
                </c:ext>
              </c:extLst>
            </c:dLbl>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accent2">
                        <a:lumMod val="75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Research!$A$229:$A$234</c:f>
              <c:strCache>
                <c:ptCount val="6"/>
                <c:pt idx="0">
                  <c:v>Microsoft Corporation</c:v>
                </c:pt>
                <c:pt idx="1">
                  <c:v>Cisco Systems lib.</c:v>
                </c:pt>
                <c:pt idx="2">
                  <c:v>Intel Corporation</c:v>
                </c:pt>
                <c:pt idx="3">
                  <c:v>Lucent Technologies Inc.</c:v>
                </c:pt>
                <c:pt idx="4">
                  <c:v>International Business Machines</c:v>
                </c:pt>
                <c:pt idx="5">
                  <c:v>Market cap weighted</c:v>
                </c:pt>
              </c:strCache>
            </c:strRef>
          </c:cat>
          <c:val>
            <c:numRef>
              <c:f>Research!$C$229:$C$234</c:f>
              <c:numCache>
                <c:formatCode>0%</c:formatCode>
                <c:ptCount val="6"/>
                <c:pt idx="0">
                  <c:v>0.28999999999999998</c:v>
                </c:pt>
                <c:pt idx="1">
                  <c:v>0.46</c:v>
                </c:pt>
                <c:pt idx="2">
                  <c:v>0.15</c:v>
                </c:pt>
                <c:pt idx="3">
                  <c:v>0.35</c:v>
                </c:pt>
                <c:pt idx="4">
                  <c:v>0.16</c:v>
                </c:pt>
                <c:pt idx="5">
                  <c:v>0.3</c:v>
                </c:pt>
              </c:numCache>
            </c:numRef>
          </c:val>
          <c:extLst>
            <c:ext xmlns:c16="http://schemas.microsoft.com/office/drawing/2014/chart" uri="{C3380CC4-5D6E-409C-BE32-E72D297353CC}">
              <c16:uniqueId val="{00000001-4400-480F-9119-027402BADC57}"/>
            </c:ext>
          </c:extLst>
        </c:ser>
        <c:dLbls>
          <c:dLblPos val="outEnd"/>
          <c:showLegendKey val="0"/>
          <c:showVal val="1"/>
          <c:showCatName val="0"/>
          <c:showSerName val="0"/>
          <c:showPercent val="0"/>
          <c:showBubbleSize val="0"/>
        </c:dLbls>
        <c:gapWidth val="247"/>
        <c:axId val="421453776"/>
        <c:axId val="421450416"/>
      </c:barChart>
      <c:catAx>
        <c:axId val="421417296"/>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it-IT"/>
          </a:p>
        </c:txPr>
        <c:crossAx val="421406736"/>
        <c:crosses val="autoZero"/>
        <c:auto val="1"/>
        <c:lblAlgn val="ctr"/>
        <c:lblOffset val="100"/>
        <c:noMultiLvlLbl val="0"/>
      </c:catAx>
      <c:valAx>
        <c:axId val="421406736"/>
        <c:scaling>
          <c:orientation val="minMax"/>
        </c:scaling>
        <c:delete val="0"/>
        <c:axPos val="l"/>
        <c:majorGridlines>
          <c:spPr>
            <a:ln w="9525" cap="flat" cmpd="sng" algn="ctr">
              <a:solidFill>
                <a:schemeClr val="dk1">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it-IT"/>
                  <a:t>P/E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it-IT"/>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421417296"/>
        <c:crosses val="autoZero"/>
        <c:crossBetween val="between"/>
      </c:valAx>
      <c:valAx>
        <c:axId val="421450416"/>
        <c:scaling>
          <c:orientation val="minMax"/>
        </c:scaling>
        <c:delete val="0"/>
        <c:axPos val="r"/>
        <c:numFmt formatCode="0.00%"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421453776"/>
        <c:crosses val="max"/>
        <c:crossBetween val="between"/>
      </c:valAx>
      <c:catAx>
        <c:axId val="421453776"/>
        <c:scaling>
          <c:orientation val="minMax"/>
        </c:scaling>
        <c:delete val="1"/>
        <c:axPos val="b"/>
        <c:numFmt formatCode="General" sourceLinked="1"/>
        <c:majorTickMark val="out"/>
        <c:minorTickMark val="none"/>
        <c:tickLblPos val="nextTo"/>
        <c:crossAx val="421450416"/>
        <c:crosses val="autoZero"/>
        <c:auto val="1"/>
        <c:lblAlgn val="ctr"/>
        <c:lblOffset val="100"/>
        <c:noMultiLvlLbl val="0"/>
      </c:cat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it-IT" sz="1600"/>
              <a:t>S&amp;P500</a:t>
            </a:r>
            <a:r>
              <a:rPr lang="it-IT" sz="1600" baseline="0"/>
              <a:t> vs </a:t>
            </a:r>
            <a:r>
              <a:rPr lang="it-IT" sz="1600" b="1" i="0" u="none" strike="noStrike" kern="1200" cap="none" spc="0" normalizeH="0" baseline="0">
                <a:solidFill>
                  <a:sysClr val="windowText" lastClr="000000">
                    <a:lumMod val="50000"/>
                    <a:lumOff val="50000"/>
                  </a:sysClr>
                </a:solidFill>
              </a:rPr>
              <a:t>S&amp;P500 Equal Weight Index</a:t>
            </a:r>
            <a:endParaRPr lang="it-IT" sz="1600"/>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lineChart>
        <c:grouping val="standard"/>
        <c:varyColors val="0"/>
        <c:ser>
          <c:idx val="0"/>
          <c:order val="0"/>
          <c:tx>
            <c:strRef>
              <c:f>'Valuation doubts'!$N$146</c:f>
              <c:strCache>
                <c:ptCount val="1"/>
                <c:pt idx="0">
                  <c:v>SPY</c:v>
                </c:pt>
              </c:strCache>
            </c:strRef>
          </c:tx>
          <c:spPr>
            <a:ln w="22225" cap="rnd">
              <a:solidFill>
                <a:schemeClr val="accent1"/>
              </a:solidFill>
              <a:round/>
            </a:ln>
            <a:effectLst/>
          </c:spPr>
          <c:marker>
            <c:symbol val="circle"/>
            <c:size val="6"/>
            <c:spPr>
              <a:solidFill>
                <a:schemeClr val="lt1"/>
              </a:solidFill>
              <a:ln w="15875">
                <a:solidFill>
                  <a:schemeClr val="accent1"/>
                </a:solidFill>
                <a:round/>
              </a:ln>
              <a:effectLst/>
            </c:spPr>
          </c:marker>
          <c:dLbls>
            <c:dLbl>
              <c:idx val="0"/>
              <c:delete val="1"/>
              <c:extLst>
                <c:ext xmlns:c15="http://schemas.microsoft.com/office/drawing/2012/chart" uri="{CE6537A1-D6FC-4f65-9D91-7224C49458BB}"/>
                <c:ext xmlns:c16="http://schemas.microsoft.com/office/drawing/2014/chart" uri="{C3380CC4-5D6E-409C-BE32-E72D297353CC}">
                  <c16:uniqueId val="{00000002-114A-497C-B656-5C45B0BAD431}"/>
                </c:ext>
              </c:extLst>
            </c:dLbl>
            <c:dLbl>
              <c:idx val="1"/>
              <c:delete val="1"/>
              <c:extLst>
                <c:ext xmlns:c15="http://schemas.microsoft.com/office/drawing/2012/chart" uri="{CE6537A1-D6FC-4f65-9D91-7224C49458BB}"/>
                <c:ext xmlns:c16="http://schemas.microsoft.com/office/drawing/2014/chart" uri="{C3380CC4-5D6E-409C-BE32-E72D297353CC}">
                  <c16:uniqueId val="{00000005-114A-497C-B656-5C45B0BAD431}"/>
                </c:ext>
              </c:extLst>
            </c:dLbl>
            <c:dLbl>
              <c:idx val="2"/>
              <c:delete val="1"/>
              <c:extLst>
                <c:ext xmlns:c15="http://schemas.microsoft.com/office/drawing/2012/chart" uri="{CE6537A1-D6FC-4f65-9D91-7224C49458BB}"/>
                <c:ext xmlns:c16="http://schemas.microsoft.com/office/drawing/2014/chart" uri="{C3380CC4-5D6E-409C-BE32-E72D297353CC}">
                  <c16:uniqueId val="{00000007-114A-497C-B656-5C45B0BAD431}"/>
                </c:ext>
              </c:extLst>
            </c:dLbl>
            <c:dLbl>
              <c:idx val="3"/>
              <c:delete val="1"/>
              <c:extLst>
                <c:ext xmlns:c15="http://schemas.microsoft.com/office/drawing/2012/chart" uri="{CE6537A1-D6FC-4f65-9D91-7224C49458BB}"/>
                <c:ext xmlns:c16="http://schemas.microsoft.com/office/drawing/2014/chart" uri="{C3380CC4-5D6E-409C-BE32-E72D297353CC}">
                  <c16:uniqueId val="{00000009-114A-497C-B656-5C45B0BAD43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it-IT"/>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numRef>
              <c:f>'Valuation doubts'!$M$147:$M$151</c:f>
              <c:numCache>
                <c:formatCode>mmm\-yy</c:formatCode>
                <c:ptCount val="5"/>
                <c:pt idx="0">
                  <c:v>44075</c:v>
                </c:pt>
                <c:pt idx="1">
                  <c:v>44440</c:v>
                </c:pt>
                <c:pt idx="2">
                  <c:v>44805</c:v>
                </c:pt>
                <c:pt idx="3">
                  <c:v>45170</c:v>
                </c:pt>
                <c:pt idx="4">
                  <c:v>45536</c:v>
                </c:pt>
              </c:numCache>
            </c:numRef>
          </c:cat>
          <c:val>
            <c:numRef>
              <c:f>'Valuation doubts'!$N$147:$N$151</c:f>
              <c:numCache>
                <c:formatCode>0.00%</c:formatCode>
                <c:ptCount val="5"/>
                <c:pt idx="0">
                  <c:v>0.13400000000000001</c:v>
                </c:pt>
                <c:pt idx="1">
                  <c:v>0.47499999999999998</c:v>
                </c:pt>
                <c:pt idx="2">
                  <c:v>0.214</c:v>
                </c:pt>
                <c:pt idx="3">
                  <c:v>0.45200000000000001</c:v>
                </c:pt>
                <c:pt idx="4">
                  <c:v>0.92900000000000005</c:v>
                </c:pt>
              </c:numCache>
            </c:numRef>
          </c:val>
          <c:smooth val="0"/>
          <c:extLst>
            <c:ext xmlns:c16="http://schemas.microsoft.com/office/drawing/2014/chart" uri="{C3380CC4-5D6E-409C-BE32-E72D297353CC}">
              <c16:uniqueId val="{00000000-114A-497C-B656-5C45B0BAD431}"/>
            </c:ext>
          </c:extLst>
        </c:ser>
        <c:ser>
          <c:idx val="1"/>
          <c:order val="1"/>
          <c:tx>
            <c:strRef>
              <c:f>'Valuation doubts'!$O$146</c:f>
              <c:strCache>
                <c:ptCount val="1"/>
                <c:pt idx="0">
                  <c:v>SPY Equal Weight</c:v>
                </c:pt>
              </c:strCache>
            </c:strRef>
          </c:tx>
          <c:spPr>
            <a:ln w="22225" cap="rnd">
              <a:solidFill>
                <a:schemeClr val="accent2"/>
              </a:solidFill>
              <a:round/>
            </a:ln>
            <a:effectLst/>
          </c:spPr>
          <c:marker>
            <c:symbol val="circle"/>
            <c:size val="6"/>
            <c:spPr>
              <a:solidFill>
                <a:schemeClr val="lt1"/>
              </a:solidFill>
              <a:ln w="15875">
                <a:solidFill>
                  <a:schemeClr val="accent2"/>
                </a:solidFill>
                <a:round/>
              </a:ln>
              <a:effectLst/>
            </c:spPr>
          </c:marker>
          <c:dLbls>
            <c:dLbl>
              <c:idx val="0"/>
              <c:delete val="1"/>
              <c:extLst>
                <c:ext xmlns:c15="http://schemas.microsoft.com/office/drawing/2012/chart" uri="{CE6537A1-D6FC-4f65-9D91-7224C49458BB}"/>
                <c:ext xmlns:c16="http://schemas.microsoft.com/office/drawing/2014/chart" uri="{C3380CC4-5D6E-409C-BE32-E72D297353CC}">
                  <c16:uniqueId val="{00000003-114A-497C-B656-5C45B0BAD431}"/>
                </c:ext>
              </c:extLst>
            </c:dLbl>
            <c:dLbl>
              <c:idx val="1"/>
              <c:delete val="1"/>
              <c:extLst>
                <c:ext xmlns:c15="http://schemas.microsoft.com/office/drawing/2012/chart" uri="{CE6537A1-D6FC-4f65-9D91-7224C49458BB}"/>
                <c:ext xmlns:c16="http://schemas.microsoft.com/office/drawing/2014/chart" uri="{C3380CC4-5D6E-409C-BE32-E72D297353CC}">
                  <c16:uniqueId val="{00000004-114A-497C-B656-5C45B0BAD431}"/>
                </c:ext>
              </c:extLst>
            </c:dLbl>
            <c:dLbl>
              <c:idx val="2"/>
              <c:delete val="1"/>
              <c:extLst>
                <c:ext xmlns:c15="http://schemas.microsoft.com/office/drawing/2012/chart" uri="{CE6537A1-D6FC-4f65-9D91-7224C49458BB}"/>
                <c:ext xmlns:c16="http://schemas.microsoft.com/office/drawing/2014/chart" uri="{C3380CC4-5D6E-409C-BE32-E72D297353CC}">
                  <c16:uniqueId val="{00000006-114A-497C-B656-5C45B0BAD431}"/>
                </c:ext>
              </c:extLst>
            </c:dLbl>
            <c:dLbl>
              <c:idx val="3"/>
              <c:delete val="1"/>
              <c:extLst>
                <c:ext xmlns:c15="http://schemas.microsoft.com/office/drawing/2012/chart" uri="{CE6537A1-D6FC-4f65-9D91-7224C49458BB}"/>
                <c:ext xmlns:c16="http://schemas.microsoft.com/office/drawing/2014/chart" uri="{C3380CC4-5D6E-409C-BE32-E72D297353CC}">
                  <c16:uniqueId val="{00000008-114A-497C-B656-5C45B0BAD431}"/>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it-IT"/>
              </a:p>
            </c:txPr>
            <c:dLblPos val="t"/>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numRef>
              <c:f>'Valuation doubts'!$M$147:$M$151</c:f>
              <c:numCache>
                <c:formatCode>mmm\-yy</c:formatCode>
                <c:ptCount val="5"/>
                <c:pt idx="0">
                  <c:v>44075</c:v>
                </c:pt>
                <c:pt idx="1">
                  <c:v>44440</c:v>
                </c:pt>
                <c:pt idx="2">
                  <c:v>44805</c:v>
                </c:pt>
                <c:pt idx="3">
                  <c:v>45170</c:v>
                </c:pt>
                <c:pt idx="4">
                  <c:v>45536</c:v>
                </c:pt>
              </c:numCache>
            </c:numRef>
          </c:cat>
          <c:val>
            <c:numRef>
              <c:f>'Valuation doubts'!$O$147:$O$151</c:f>
              <c:numCache>
                <c:formatCode>0.00%</c:formatCode>
                <c:ptCount val="5"/>
                <c:pt idx="0">
                  <c:v>2.5000000000000001E-2</c:v>
                </c:pt>
                <c:pt idx="1">
                  <c:v>0.42799999999999999</c:v>
                </c:pt>
                <c:pt idx="2">
                  <c:v>0.19700000000000001</c:v>
                </c:pt>
                <c:pt idx="3">
                  <c:v>0.33300000000000002</c:v>
                </c:pt>
                <c:pt idx="4">
                  <c:v>0.66700000000000004</c:v>
                </c:pt>
              </c:numCache>
            </c:numRef>
          </c:val>
          <c:smooth val="0"/>
          <c:extLst>
            <c:ext xmlns:c16="http://schemas.microsoft.com/office/drawing/2014/chart" uri="{C3380CC4-5D6E-409C-BE32-E72D297353CC}">
              <c16:uniqueId val="{00000001-114A-497C-B656-5C45B0BAD431}"/>
            </c:ext>
          </c:extLst>
        </c:ser>
        <c:dLbls>
          <c:dLblPos val="t"/>
          <c:showLegendKey val="0"/>
          <c:showVal val="1"/>
          <c:showCatName val="0"/>
          <c:showSerName val="0"/>
          <c:showPercent val="0"/>
          <c:showBubbleSize val="0"/>
        </c:dLbls>
        <c:marker val="1"/>
        <c:smooth val="0"/>
        <c:axId val="316287776"/>
        <c:axId val="316300256"/>
      </c:lineChart>
      <c:dateAx>
        <c:axId val="316287776"/>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it-IT"/>
          </a:p>
        </c:txPr>
        <c:crossAx val="316300256"/>
        <c:crosses val="autoZero"/>
        <c:auto val="1"/>
        <c:lblOffset val="100"/>
        <c:baseTimeUnit val="years"/>
      </c:dateAx>
      <c:valAx>
        <c:axId val="316300256"/>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316287776"/>
        <c:crosses val="autoZero"/>
        <c:crossBetween val="between"/>
      </c:val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a:t>Tech Manufacturers by R&amp;D Budget Changes 2022–2023</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barChart>
        <c:barDir val="bar"/>
        <c:grouping val="clustered"/>
        <c:varyColors val="0"/>
        <c:ser>
          <c:idx val="0"/>
          <c:order val="0"/>
          <c:tx>
            <c:strRef>
              <c:f>'Valuation doubts'!$M$207</c:f>
              <c:strCache>
                <c:ptCount val="1"/>
                <c:pt idx="0">
                  <c:v>Label</c:v>
                </c:pt>
              </c:strCache>
            </c:strRef>
          </c:tx>
          <c:spPr>
            <a:solidFill>
              <a:schemeClr val="accent1"/>
            </a:solidFill>
            <a:ln>
              <a:noFill/>
            </a:ln>
            <a:effectLst/>
          </c:spPr>
          <c:invertIfNegative val="0"/>
          <c:dPt>
            <c:idx val="11"/>
            <c:invertIfNegative val="0"/>
            <c:bubble3D val="0"/>
            <c:spPr>
              <a:solidFill>
                <a:srgbClr val="FF0000"/>
              </a:solidFill>
              <a:ln>
                <a:solidFill>
                  <a:srgbClr val="C00000"/>
                </a:solidFill>
              </a:ln>
              <a:effectLst/>
            </c:spPr>
            <c:extLst>
              <c:ext xmlns:c16="http://schemas.microsoft.com/office/drawing/2014/chart" uri="{C3380CC4-5D6E-409C-BE32-E72D297353CC}">
                <c16:uniqueId val="{00000004-74CD-4A46-9DC6-63A502C1F7B2}"/>
              </c:ext>
            </c:extLst>
          </c:dPt>
          <c:dPt>
            <c:idx val="12"/>
            <c:invertIfNegative val="0"/>
            <c:bubble3D val="0"/>
            <c:spPr>
              <a:solidFill>
                <a:srgbClr val="FF0000"/>
              </a:solidFill>
              <a:ln>
                <a:solidFill>
                  <a:srgbClr val="C00000"/>
                </a:solidFill>
              </a:ln>
              <a:effectLst/>
            </c:spPr>
            <c:extLst>
              <c:ext xmlns:c16="http://schemas.microsoft.com/office/drawing/2014/chart" uri="{C3380CC4-5D6E-409C-BE32-E72D297353CC}">
                <c16:uniqueId val="{00000003-74CD-4A46-9DC6-63A502C1F7B2}"/>
              </c:ext>
            </c:extLst>
          </c:dPt>
          <c:dPt>
            <c:idx val="13"/>
            <c:invertIfNegative val="0"/>
            <c:bubble3D val="0"/>
            <c:spPr>
              <a:solidFill>
                <a:srgbClr val="FF0000"/>
              </a:solidFill>
              <a:ln>
                <a:solidFill>
                  <a:srgbClr val="C00000"/>
                </a:solidFill>
              </a:ln>
              <a:effectLst/>
            </c:spPr>
            <c:extLst>
              <c:ext xmlns:c16="http://schemas.microsoft.com/office/drawing/2014/chart" uri="{C3380CC4-5D6E-409C-BE32-E72D297353CC}">
                <c16:uniqueId val="{00000002-74CD-4A46-9DC6-63A502C1F7B2}"/>
              </c:ext>
            </c:extLst>
          </c:dPt>
          <c:dPt>
            <c:idx val="14"/>
            <c:invertIfNegative val="0"/>
            <c:bubble3D val="0"/>
            <c:spPr>
              <a:solidFill>
                <a:srgbClr val="FF0000"/>
              </a:solidFill>
              <a:ln>
                <a:solidFill>
                  <a:srgbClr val="C00000"/>
                </a:solidFill>
              </a:ln>
              <a:effectLst/>
            </c:spPr>
            <c:extLst>
              <c:ext xmlns:c16="http://schemas.microsoft.com/office/drawing/2014/chart" uri="{C3380CC4-5D6E-409C-BE32-E72D297353CC}">
                <c16:uniqueId val="{00000001-74CD-4A46-9DC6-63A502C1F7B2}"/>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'Valuation doubts'!$L$208:$L$222</c:f>
              <c:strCache>
                <c:ptCount val="15"/>
                <c:pt idx="0">
                  <c:v> Nvidia</c:v>
                </c:pt>
                <c:pt idx="1">
                  <c:v> AMD</c:v>
                </c:pt>
                <c:pt idx="2">
                  <c:v> Samsung</c:v>
                </c:pt>
                <c:pt idx="3">
                  <c:v> Apple</c:v>
                </c:pt>
                <c:pt idx="4">
                  <c:v> TSMC</c:v>
                </c:pt>
                <c:pt idx="5">
                  <c:v> Cisco</c:v>
                </c:pt>
                <c:pt idx="6">
                  <c:v> Siemens</c:v>
                </c:pt>
                <c:pt idx="7">
                  <c:v> Qualcomm</c:v>
                </c:pt>
                <c:pt idx="8">
                  <c:v> Ericsson</c:v>
                </c:pt>
                <c:pt idx="9">
                  <c:v> Huawei</c:v>
                </c:pt>
                <c:pt idx="10">
                  <c:v> Broadcom</c:v>
                </c:pt>
                <c:pt idx="11">
                  <c:v> Hon Hai</c:v>
                </c:pt>
                <c:pt idx="12">
                  <c:v> Nokia</c:v>
                </c:pt>
                <c:pt idx="13">
                  <c:v> Mediatek</c:v>
                </c:pt>
                <c:pt idx="14">
                  <c:v> Intel</c:v>
                </c:pt>
              </c:strCache>
            </c:strRef>
          </c:cat>
          <c:val>
            <c:numRef>
              <c:f>'Valuation doubts'!$M$208:$M$222</c:f>
              <c:numCache>
                <c:formatCode>0.00%</c:formatCode>
                <c:ptCount val="15"/>
                <c:pt idx="0">
                  <c:v>0.182</c:v>
                </c:pt>
                <c:pt idx="1">
                  <c:v>0.17299999999999999</c:v>
                </c:pt>
                <c:pt idx="2">
                  <c:v>0.14399999999999999</c:v>
                </c:pt>
                <c:pt idx="3">
                  <c:v>0.14000000000000001</c:v>
                </c:pt>
                <c:pt idx="4">
                  <c:v>0.11799999999999999</c:v>
                </c:pt>
                <c:pt idx="5">
                  <c:v>0.11700000000000001</c:v>
                </c:pt>
                <c:pt idx="6">
                  <c:v>0.106</c:v>
                </c:pt>
                <c:pt idx="7">
                  <c:v>7.5999999999999998E-2</c:v>
                </c:pt>
                <c:pt idx="8">
                  <c:v>7.0999999999999994E-2</c:v>
                </c:pt>
                <c:pt idx="9">
                  <c:v>7.0000000000000007E-2</c:v>
                </c:pt>
                <c:pt idx="10">
                  <c:v>6.8000000000000005E-2</c:v>
                </c:pt>
                <c:pt idx="11">
                  <c:v>-3.5999999999999997E-2</c:v>
                </c:pt>
                <c:pt idx="12">
                  <c:v>-4.1000000000000002E-2</c:v>
                </c:pt>
                <c:pt idx="13">
                  <c:v>-4.5999999999999999E-2</c:v>
                </c:pt>
                <c:pt idx="14">
                  <c:v>-8.5000000000000006E-2</c:v>
                </c:pt>
              </c:numCache>
            </c:numRef>
          </c:val>
          <c:extLst>
            <c:ext xmlns:c16="http://schemas.microsoft.com/office/drawing/2014/chart" uri="{C3380CC4-5D6E-409C-BE32-E72D297353CC}">
              <c16:uniqueId val="{00000000-74CD-4A46-9DC6-63A502C1F7B2}"/>
            </c:ext>
          </c:extLst>
        </c:ser>
        <c:dLbls>
          <c:dLblPos val="outEnd"/>
          <c:showLegendKey val="0"/>
          <c:showVal val="1"/>
          <c:showCatName val="0"/>
          <c:showSerName val="0"/>
          <c:showPercent val="0"/>
          <c:showBubbleSize val="0"/>
        </c:dLbls>
        <c:gapWidth val="247"/>
        <c:axId val="316292576"/>
        <c:axId val="316305536"/>
      </c:barChart>
      <c:catAx>
        <c:axId val="316292576"/>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1" i="0" u="none" strike="noStrike" kern="1200" cap="none" spc="0" normalizeH="0" baseline="0">
                <a:solidFill>
                  <a:schemeClr val="dk1">
                    <a:lumMod val="65000"/>
                    <a:lumOff val="35000"/>
                  </a:schemeClr>
                </a:solidFill>
                <a:latin typeface="+mn-lt"/>
                <a:ea typeface="+mn-ea"/>
                <a:cs typeface="+mn-cs"/>
              </a:defRPr>
            </a:pPr>
            <a:endParaRPr lang="it-IT"/>
          </a:p>
        </c:txPr>
        <c:crossAx val="316305536"/>
        <c:crosses val="autoZero"/>
        <c:auto val="1"/>
        <c:lblAlgn val="ctr"/>
        <c:lblOffset val="100"/>
        <c:noMultiLvlLbl val="0"/>
      </c:catAx>
      <c:valAx>
        <c:axId val="316305536"/>
        <c:scaling>
          <c:orientation val="minMax"/>
        </c:scaling>
        <c:delete val="0"/>
        <c:axPos val="b"/>
        <c:majorGridlines>
          <c:spPr>
            <a:ln w="9525" cap="flat" cmpd="sng" algn="ctr">
              <a:solidFill>
                <a:schemeClr val="dk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316292576"/>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en-US" sz="1600" b="1" i="0" u="none" strike="noStrike" kern="1200" cap="none" spc="0" normalizeH="0" baseline="0">
                <a:solidFill>
                  <a:sysClr val="windowText" lastClr="000000">
                    <a:lumMod val="50000"/>
                    <a:lumOff val="50000"/>
                  </a:sysClr>
                </a:solidFill>
              </a:rPr>
              <a:t>Manufacturers</a:t>
            </a:r>
            <a:r>
              <a:rPr lang="en-US"/>
              <a:t> Countries by R&amp;D budget changes</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barChart>
        <c:barDir val="bar"/>
        <c:grouping val="clustered"/>
        <c:varyColors val="0"/>
        <c:ser>
          <c:idx val="0"/>
          <c:order val="0"/>
          <c:tx>
            <c:strRef>
              <c:f>'Valuation doubts'!$I$207</c:f>
              <c:strCache>
                <c:ptCount val="1"/>
                <c:pt idx="0">
                  <c:v>%</c:v>
                </c:pt>
              </c:strCache>
            </c:strRef>
          </c:tx>
          <c:spPr>
            <a:solidFill>
              <a:schemeClr val="accent1"/>
            </a:solidFill>
            <a:ln>
              <a:noFill/>
            </a:ln>
            <a:effectLst/>
          </c:spPr>
          <c:invertIfNegative val="0"/>
          <c:dPt>
            <c:idx val="6"/>
            <c:invertIfNegative val="0"/>
            <c:bubble3D val="0"/>
            <c:spPr>
              <a:solidFill>
                <a:srgbClr val="FF0000"/>
              </a:solidFill>
              <a:ln>
                <a:solidFill>
                  <a:srgbClr val="C00000"/>
                </a:solidFill>
              </a:ln>
              <a:effectLst/>
            </c:spPr>
            <c:extLst>
              <c:ext xmlns:c16="http://schemas.microsoft.com/office/drawing/2014/chart" uri="{C3380CC4-5D6E-409C-BE32-E72D297353CC}">
                <c16:uniqueId val="{00000001-4A73-45A0-8D65-480DD48D8014}"/>
              </c:ext>
            </c:extLst>
          </c:dPt>
          <c:dLbls>
            <c:dLbl>
              <c:idx val="6"/>
              <c:layout>
                <c:manualLayout>
                  <c:x val="-0.15277777777777779"/>
                  <c:y val="0"/>
                </c:manualLayout>
              </c:layout>
              <c:dLblPos val="outEnd"/>
              <c:showLegendKey val="0"/>
              <c:showVal val="1"/>
              <c:showCatName val="0"/>
              <c:showSerName val="0"/>
              <c:showPercent val="0"/>
              <c:showBubbleSize val="0"/>
              <c:extLst>
                <c:ext xmlns:c15="http://schemas.microsoft.com/office/drawing/2012/chart" uri="{CE6537A1-D6FC-4f65-9D91-7224C49458BB}"/>
                <c:ext xmlns:c16="http://schemas.microsoft.com/office/drawing/2014/chart" uri="{C3380CC4-5D6E-409C-BE32-E72D297353CC}">
                  <c16:uniqueId val="{00000001-4A73-45A0-8D65-480DD48D8014}"/>
                </c:ext>
              </c:extLst>
            </c:dLbl>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dk1">
                        <a:lumMod val="75000"/>
                        <a:lumOff val="25000"/>
                      </a:schemeClr>
                    </a:solidFill>
                    <a:latin typeface="+mn-lt"/>
                    <a:ea typeface="+mn-ea"/>
                    <a:cs typeface="+mn-cs"/>
                  </a:defRPr>
                </a:pPr>
                <a:endParaRPr lang="it-IT"/>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dk1">
                          <a:lumMod val="35000"/>
                          <a:lumOff val="65000"/>
                        </a:schemeClr>
                      </a:solidFill>
                      <a:round/>
                    </a:ln>
                    <a:effectLst/>
                  </c:spPr>
                </c15:leaderLines>
              </c:ext>
            </c:extLst>
          </c:dLbls>
          <c:cat>
            <c:strRef>
              <c:f>'Valuation doubts'!$H$208:$H$214</c:f>
              <c:strCache>
                <c:ptCount val="7"/>
                <c:pt idx="0">
                  <c:v>USA</c:v>
                </c:pt>
                <c:pt idx="1">
                  <c:v>S.KOREA</c:v>
                </c:pt>
                <c:pt idx="2">
                  <c:v>TAIWAN</c:v>
                </c:pt>
                <c:pt idx="3">
                  <c:v>GERMANY</c:v>
                </c:pt>
                <c:pt idx="4">
                  <c:v>SWEDEN</c:v>
                </c:pt>
                <c:pt idx="5">
                  <c:v>CHINA</c:v>
                </c:pt>
                <c:pt idx="6">
                  <c:v>FINLAND</c:v>
                </c:pt>
              </c:strCache>
            </c:strRef>
          </c:cat>
          <c:val>
            <c:numRef>
              <c:f>'Valuation doubts'!$I$208:$I$214</c:f>
              <c:numCache>
                <c:formatCode>0.00%</c:formatCode>
                <c:ptCount val="7"/>
                <c:pt idx="0">
                  <c:v>0.67100000000000004</c:v>
                </c:pt>
                <c:pt idx="1">
                  <c:v>0.14399999999999999</c:v>
                </c:pt>
                <c:pt idx="2">
                  <c:v>3.5999999999999997E-2</c:v>
                </c:pt>
                <c:pt idx="3">
                  <c:v>0.106</c:v>
                </c:pt>
                <c:pt idx="4">
                  <c:v>7.0999999999999994E-2</c:v>
                </c:pt>
                <c:pt idx="5">
                  <c:v>7.0000000000000007E-2</c:v>
                </c:pt>
                <c:pt idx="6">
                  <c:v>-4.1000000000000002E-2</c:v>
                </c:pt>
              </c:numCache>
            </c:numRef>
          </c:val>
          <c:extLst>
            <c:ext xmlns:c16="http://schemas.microsoft.com/office/drawing/2014/chart" uri="{C3380CC4-5D6E-409C-BE32-E72D297353CC}">
              <c16:uniqueId val="{00000000-4A73-45A0-8D65-480DD48D8014}"/>
            </c:ext>
          </c:extLst>
        </c:ser>
        <c:dLbls>
          <c:dLblPos val="outEnd"/>
          <c:showLegendKey val="0"/>
          <c:showVal val="1"/>
          <c:showCatName val="0"/>
          <c:showSerName val="0"/>
          <c:showPercent val="0"/>
          <c:showBubbleSize val="0"/>
        </c:dLbls>
        <c:gapWidth val="247"/>
        <c:axId val="329433680"/>
        <c:axId val="329437040"/>
      </c:barChart>
      <c:catAx>
        <c:axId val="329433680"/>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it-IT"/>
          </a:p>
        </c:txPr>
        <c:crossAx val="329437040"/>
        <c:crosses val="autoZero"/>
        <c:auto val="1"/>
        <c:lblAlgn val="ctr"/>
        <c:lblOffset val="100"/>
        <c:noMultiLvlLbl val="0"/>
      </c:catAx>
      <c:valAx>
        <c:axId val="329437040"/>
        <c:scaling>
          <c:orientation val="minMax"/>
        </c:scaling>
        <c:delete val="0"/>
        <c:axPos val="b"/>
        <c:majorGridlines>
          <c:spPr>
            <a:ln w="9525" cap="flat" cmpd="sng" algn="ctr">
              <a:solidFill>
                <a:schemeClr val="dk1">
                  <a:lumMod val="15000"/>
                  <a:lumOff val="85000"/>
                </a:schemeClr>
              </a:solidFill>
              <a:round/>
            </a:ln>
            <a:effectLst/>
          </c:spPr>
        </c:majorGridlines>
        <c:numFmt formatCode="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329433680"/>
        <c:crosses val="autoZero"/>
        <c:crossBetween val="between"/>
      </c:valAx>
      <c:spPr>
        <a:pattFill prst="ltDnDiag">
          <a:fgClr>
            <a:schemeClr val="dk1">
              <a:lumMod val="15000"/>
              <a:lumOff val="85000"/>
            </a:schemeClr>
          </a:fgClr>
          <a:bgClr>
            <a:schemeClr val="lt1"/>
          </a:bgClr>
        </a:pattFill>
        <a:ln>
          <a:noFill/>
        </a:ln>
        <a:effectLst/>
      </c:spPr>
    </c:plotArea>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it-IT"/>
              <a:t>NVDA Price vs FCF per share</a:t>
            </a:r>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barChart>
        <c:barDir val="col"/>
        <c:grouping val="clustered"/>
        <c:varyColors val="0"/>
        <c:ser>
          <c:idx val="1"/>
          <c:order val="1"/>
          <c:tx>
            <c:strRef>
              <c:f>'NVDA cash flowQ '!$S$19</c:f>
              <c:strCache>
                <c:ptCount val="1"/>
                <c:pt idx="0">
                  <c:v>FCF per share</c:v>
                </c:pt>
              </c:strCache>
            </c:strRef>
          </c:tx>
          <c:spPr>
            <a:solidFill>
              <a:schemeClr val="accent2"/>
            </a:solidFill>
            <a:ln>
              <a:noFill/>
            </a:ln>
            <a:effectLst/>
          </c:spPr>
          <c:invertIfNegative val="0"/>
          <c:cat>
            <c:strRef>
              <c:f>'NVDA cash flowQ '!$Q$20:$Q$88</c:f>
              <c:strCache>
                <c:ptCount val="69"/>
                <c:pt idx="0">
                  <c:v>2019-02</c:v>
                </c:pt>
                <c:pt idx="1">
                  <c:v>2019-03</c:v>
                </c:pt>
                <c:pt idx="2">
                  <c:v>2019-04</c:v>
                </c:pt>
                <c:pt idx="3">
                  <c:v>2019-05</c:v>
                </c:pt>
                <c:pt idx="4">
                  <c:v>2019-06</c:v>
                </c:pt>
                <c:pt idx="5">
                  <c:v>2019-07</c:v>
                </c:pt>
                <c:pt idx="6">
                  <c:v>2019-08</c:v>
                </c:pt>
                <c:pt idx="7">
                  <c:v>2019-09</c:v>
                </c:pt>
                <c:pt idx="8">
                  <c:v>2019-10</c:v>
                </c:pt>
                <c:pt idx="9">
                  <c:v>2019-11</c:v>
                </c:pt>
                <c:pt idx="10">
                  <c:v>2019-12</c:v>
                </c:pt>
                <c:pt idx="11">
                  <c:v>2020-01</c:v>
                </c:pt>
                <c:pt idx="12">
                  <c:v>2020-02</c:v>
                </c:pt>
                <c:pt idx="13">
                  <c:v>2020-03</c:v>
                </c:pt>
                <c:pt idx="14">
                  <c:v>2020-04</c:v>
                </c:pt>
                <c:pt idx="15">
                  <c:v>2020-05</c:v>
                </c:pt>
                <c:pt idx="16">
                  <c:v>2020-06</c:v>
                </c:pt>
                <c:pt idx="17">
                  <c:v>2020-07</c:v>
                </c:pt>
                <c:pt idx="18">
                  <c:v>2020-08</c:v>
                </c:pt>
                <c:pt idx="19">
                  <c:v>2020-09</c:v>
                </c:pt>
                <c:pt idx="20">
                  <c:v>2020-10</c:v>
                </c:pt>
                <c:pt idx="21">
                  <c:v>2020-11</c:v>
                </c:pt>
                <c:pt idx="22">
                  <c:v>2020-12</c:v>
                </c:pt>
                <c:pt idx="23">
                  <c:v>2021-01</c:v>
                </c:pt>
                <c:pt idx="24">
                  <c:v>2021-02</c:v>
                </c:pt>
                <c:pt idx="25">
                  <c:v>2021-03</c:v>
                </c:pt>
                <c:pt idx="26">
                  <c:v>2021-04</c:v>
                </c:pt>
                <c:pt idx="27">
                  <c:v>2021-05</c:v>
                </c:pt>
                <c:pt idx="28">
                  <c:v>2021-06</c:v>
                </c:pt>
                <c:pt idx="29">
                  <c:v>2021-07</c:v>
                </c:pt>
                <c:pt idx="30">
                  <c:v>2021-08</c:v>
                </c:pt>
                <c:pt idx="31">
                  <c:v>2021-09</c:v>
                </c:pt>
                <c:pt idx="32">
                  <c:v>2021-10</c:v>
                </c:pt>
                <c:pt idx="33">
                  <c:v>2021-11</c:v>
                </c:pt>
                <c:pt idx="34">
                  <c:v>2021-12</c:v>
                </c:pt>
                <c:pt idx="35">
                  <c:v>2022-01</c:v>
                </c:pt>
                <c:pt idx="36">
                  <c:v>2022-02</c:v>
                </c:pt>
                <c:pt idx="37">
                  <c:v>2022-03</c:v>
                </c:pt>
                <c:pt idx="38">
                  <c:v>2022-04</c:v>
                </c:pt>
                <c:pt idx="39">
                  <c:v>2022-05</c:v>
                </c:pt>
                <c:pt idx="40">
                  <c:v>2022-06</c:v>
                </c:pt>
                <c:pt idx="41">
                  <c:v>2022-07</c:v>
                </c:pt>
                <c:pt idx="42">
                  <c:v>2022-08</c:v>
                </c:pt>
                <c:pt idx="43">
                  <c:v>2022-09</c:v>
                </c:pt>
                <c:pt idx="44">
                  <c:v>2022-10</c:v>
                </c:pt>
                <c:pt idx="45">
                  <c:v>2022-11</c:v>
                </c:pt>
                <c:pt idx="46">
                  <c:v>2022-12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2024-01</c:v>
                </c:pt>
                <c:pt idx="60">
                  <c:v>2024-02</c:v>
                </c:pt>
                <c:pt idx="61">
                  <c:v>2024-03</c:v>
                </c:pt>
                <c:pt idx="62">
                  <c:v>2024-04</c:v>
                </c:pt>
                <c:pt idx="63">
                  <c:v>2024-05</c:v>
                </c:pt>
                <c:pt idx="64">
                  <c:v>2024-06</c:v>
                </c:pt>
                <c:pt idx="65">
                  <c:v>2024-07</c:v>
                </c:pt>
                <c:pt idx="66">
                  <c:v>2024-08</c:v>
                </c:pt>
                <c:pt idx="67">
                  <c:v>2024-09</c:v>
                </c:pt>
                <c:pt idx="68">
                  <c:v>2024-10</c:v>
                </c:pt>
              </c:strCache>
            </c:strRef>
          </c:cat>
          <c:val>
            <c:numRef>
              <c:f>'NVDA cash flowQ '!$S$20:$S$88</c:f>
              <c:numCache>
                <c:formatCode>General</c:formatCode>
                <c:ptCount val="69"/>
                <c:pt idx="0">
                  <c:v>2.4025974025974027E-2</c:v>
                </c:pt>
                <c:pt idx="1">
                  <c:v>2.4025974025974027E-2</c:v>
                </c:pt>
                <c:pt idx="2">
                  <c:v>3.3400974025974028E-2</c:v>
                </c:pt>
                <c:pt idx="3">
                  <c:v>3.3400974025974028E-2</c:v>
                </c:pt>
                <c:pt idx="4">
                  <c:v>3.3400974025974028E-2</c:v>
                </c:pt>
                <c:pt idx="5">
                  <c:v>6.2176375404530741E-2</c:v>
                </c:pt>
                <c:pt idx="6">
                  <c:v>6.2176375404530741E-2</c:v>
                </c:pt>
                <c:pt idx="7">
                  <c:v>6.2176375404530741E-2</c:v>
                </c:pt>
                <c:pt idx="8">
                  <c:v>5.3438511326860838E-2</c:v>
                </c:pt>
                <c:pt idx="9">
                  <c:v>5.3438511326860838E-2</c:v>
                </c:pt>
                <c:pt idx="10">
                  <c:v>5.3438511326860838E-2</c:v>
                </c:pt>
                <c:pt idx="11">
                  <c:v>3.0305466237942121E-2</c:v>
                </c:pt>
                <c:pt idx="12">
                  <c:v>3.0305466237942121E-2</c:v>
                </c:pt>
                <c:pt idx="13">
                  <c:v>3.0305466237942121E-2</c:v>
                </c:pt>
                <c:pt idx="14">
                  <c:v>5.3913738019169329E-2</c:v>
                </c:pt>
                <c:pt idx="15">
                  <c:v>5.3913738019169329E-2</c:v>
                </c:pt>
                <c:pt idx="16">
                  <c:v>5.3913738019169329E-2</c:v>
                </c:pt>
                <c:pt idx="17">
                  <c:v>3.1984126984126983E-2</c:v>
                </c:pt>
                <c:pt idx="18">
                  <c:v>3.1984126984126983E-2</c:v>
                </c:pt>
                <c:pt idx="19">
                  <c:v>3.1984126984126983E-2</c:v>
                </c:pt>
                <c:pt idx="20">
                  <c:v>7.1019108280254775E-2</c:v>
                </c:pt>
                <c:pt idx="21">
                  <c:v>7.1019108280254775E-2</c:v>
                </c:pt>
                <c:pt idx="22">
                  <c:v>7.1019108280254775E-2</c:v>
                </c:pt>
                <c:pt idx="23">
                  <c:v>6.2341772151898733E-2</c:v>
                </c:pt>
                <c:pt idx="24">
                  <c:v>6.2341772151898733E-2</c:v>
                </c:pt>
                <c:pt idx="25">
                  <c:v>6.2341772151898733E-2</c:v>
                </c:pt>
                <c:pt idx="26">
                  <c:v>9.8696682464454982E-2</c:v>
                </c:pt>
                <c:pt idx="27">
                  <c:v>9.8696682464454982E-2</c:v>
                </c:pt>
                <c:pt idx="28">
                  <c:v>9.8696682464454982E-2</c:v>
                </c:pt>
                <c:pt idx="29">
                  <c:v>5.1142631993695821E-2</c:v>
                </c:pt>
                <c:pt idx="30">
                  <c:v>5.1142631993695821E-2</c:v>
                </c:pt>
                <c:pt idx="31">
                  <c:v>5.1142631993695821E-2</c:v>
                </c:pt>
                <c:pt idx="32">
                  <c:v>0.10887573964497041</c:v>
                </c:pt>
                <c:pt idx="33">
                  <c:v>0.10887573964497041</c:v>
                </c:pt>
                <c:pt idx="34">
                  <c:v>0.10887573964497041</c:v>
                </c:pt>
                <c:pt idx="35">
                  <c:v>5.4000788332676387E-2</c:v>
                </c:pt>
                <c:pt idx="36">
                  <c:v>5.4000788332676387E-2</c:v>
                </c:pt>
                <c:pt idx="37">
                  <c:v>5.4000788332676387E-2</c:v>
                </c:pt>
                <c:pt idx="38">
                  <c:v>3.3267090620031796E-2</c:v>
                </c:pt>
                <c:pt idx="39">
                  <c:v>3.3267090620031796E-2</c:v>
                </c:pt>
                <c:pt idx="40">
                  <c:v>3.3267090620031796E-2</c:v>
                </c:pt>
                <c:pt idx="41">
                  <c:v>-5.5222088835534212E-3</c:v>
                </c:pt>
                <c:pt idx="42">
                  <c:v>-5.5222088835534212E-3</c:v>
                </c:pt>
                <c:pt idx="43">
                  <c:v>-5.5222088835534212E-3</c:v>
                </c:pt>
                <c:pt idx="44">
                  <c:v>6.9405664140406859E-2</c:v>
                </c:pt>
                <c:pt idx="45">
                  <c:v>6.9405664140406859E-2</c:v>
                </c:pt>
                <c:pt idx="46">
                  <c:v>6.9405664140406859E-2</c:v>
                </c:pt>
                <c:pt idx="47">
                  <c:v>0.10694779116465863</c:v>
                </c:pt>
                <c:pt idx="48">
                  <c:v>0.10694779116465863</c:v>
                </c:pt>
                <c:pt idx="49">
                  <c:v>0.10694779116465863</c:v>
                </c:pt>
                <c:pt idx="50">
                  <c:v>0.24245698279311725</c:v>
                </c:pt>
                <c:pt idx="51">
                  <c:v>0.24245698279311725</c:v>
                </c:pt>
                <c:pt idx="52">
                  <c:v>0.24245698279311725</c:v>
                </c:pt>
                <c:pt idx="53">
                  <c:v>0.28283881315156373</c:v>
                </c:pt>
                <c:pt idx="54">
                  <c:v>0.28283881315156373</c:v>
                </c:pt>
                <c:pt idx="55">
                  <c:v>0.28283881315156373</c:v>
                </c:pt>
                <c:pt idx="56">
                  <c:v>0.4508821170809944</c:v>
                </c:pt>
                <c:pt idx="57">
                  <c:v>0.4508821170809944</c:v>
                </c:pt>
                <c:pt idx="58">
                  <c:v>0.4508821170809944</c:v>
                </c:pt>
                <c:pt idx="59">
                  <c:v>0.60168742466854164</c:v>
                </c:pt>
                <c:pt idx="60">
                  <c:v>0.60168742466854164</c:v>
                </c:pt>
                <c:pt idx="61">
                  <c:v>0.60168742466854164</c:v>
                </c:pt>
                <c:pt idx="62">
                  <c:v>0.54374597553122983</c:v>
                </c:pt>
                <c:pt idx="63">
                  <c:v>0.54374597553122983</c:v>
                </c:pt>
                <c:pt idx="64">
                  <c:v>0.54374597553122983</c:v>
                </c:pt>
              </c:numCache>
            </c:numRef>
          </c:val>
          <c:extLst>
            <c:ext xmlns:c16="http://schemas.microsoft.com/office/drawing/2014/chart" uri="{C3380CC4-5D6E-409C-BE32-E72D297353CC}">
              <c16:uniqueId val="{00000001-BB18-4622-86CB-608523A6CC7B}"/>
            </c:ext>
          </c:extLst>
        </c:ser>
        <c:dLbls>
          <c:showLegendKey val="0"/>
          <c:showVal val="0"/>
          <c:showCatName val="0"/>
          <c:showSerName val="0"/>
          <c:showPercent val="0"/>
          <c:showBubbleSize val="0"/>
        </c:dLbls>
        <c:gapWidth val="247"/>
        <c:axId val="1710701376"/>
        <c:axId val="1710699456"/>
      </c:barChart>
      <c:lineChart>
        <c:grouping val="standard"/>
        <c:varyColors val="0"/>
        <c:ser>
          <c:idx val="0"/>
          <c:order val="0"/>
          <c:tx>
            <c:strRef>
              <c:f>'NVDA cash flowQ '!$R$19</c:f>
              <c:strCache>
                <c:ptCount val="1"/>
                <c:pt idx="0">
                  <c:v>Adj Close</c:v>
                </c:pt>
              </c:strCache>
            </c:strRef>
          </c:tx>
          <c:spPr>
            <a:ln w="22225" cap="rnd">
              <a:solidFill>
                <a:schemeClr val="accent1"/>
              </a:solidFill>
              <a:round/>
            </a:ln>
            <a:effectLst/>
          </c:spPr>
          <c:marker>
            <c:symbol val="none"/>
          </c:marker>
          <c:cat>
            <c:strRef>
              <c:f>'NVDA cash flowQ '!$Q$20:$Q$88</c:f>
              <c:strCache>
                <c:ptCount val="69"/>
                <c:pt idx="0">
                  <c:v>2019-02</c:v>
                </c:pt>
                <c:pt idx="1">
                  <c:v>2019-03</c:v>
                </c:pt>
                <c:pt idx="2">
                  <c:v>2019-04</c:v>
                </c:pt>
                <c:pt idx="3">
                  <c:v>2019-05</c:v>
                </c:pt>
                <c:pt idx="4">
                  <c:v>2019-06</c:v>
                </c:pt>
                <c:pt idx="5">
                  <c:v>2019-07</c:v>
                </c:pt>
                <c:pt idx="6">
                  <c:v>2019-08</c:v>
                </c:pt>
                <c:pt idx="7">
                  <c:v>2019-09</c:v>
                </c:pt>
                <c:pt idx="8">
                  <c:v>2019-10</c:v>
                </c:pt>
                <c:pt idx="9">
                  <c:v>2019-11</c:v>
                </c:pt>
                <c:pt idx="10">
                  <c:v>2019-12</c:v>
                </c:pt>
                <c:pt idx="11">
                  <c:v>2020-01</c:v>
                </c:pt>
                <c:pt idx="12">
                  <c:v>2020-02</c:v>
                </c:pt>
                <c:pt idx="13">
                  <c:v>2020-03</c:v>
                </c:pt>
                <c:pt idx="14">
                  <c:v>2020-04</c:v>
                </c:pt>
                <c:pt idx="15">
                  <c:v>2020-05</c:v>
                </c:pt>
                <c:pt idx="16">
                  <c:v>2020-06</c:v>
                </c:pt>
                <c:pt idx="17">
                  <c:v>2020-07</c:v>
                </c:pt>
                <c:pt idx="18">
                  <c:v>2020-08</c:v>
                </c:pt>
                <c:pt idx="19">
                  <c:v>2020-09</c:v>
                </c:pt>
                <c:pt idx="20">
                  <c:v>2020-10</c:v>
                </c:pt>
                <c:pt idx="21">
                  <c:v>2020-11</c:v>
                </c:pt>
                <c:pt idx="22">
                  <c:v>2020-12</c:v>
                </c:pt>
                <c:pt idx="23">
                  <c:v>2021-01</c:v>
                </c:pt>
                <c:pt idx="24">
                  <c:v>2021-02</c:v>
                </c:pt>
                <c:pt idx="25">
                  <c:v>2021-03</c:v>
                </c:pt>
                <c:pt idx="26">
                  <c:v>2021-04</c:v>
                </c:pt>
                <c:pt idx="27">
                  <c:v>2021-05</c:v>
                </c:pt>
                <c:pt idx="28">
                  <c:v>2021-06</c:v>
                </c:pt>
                <c:pt idx="29">
                  <c:v>2021-07</c:v>
                </c:pt>
                <c:pt idx="30">
                  <c:v>2021-08</c:v>
                </c:pt>
                <c:pt idx="31">
                  <c:v>2021-09</c:v>
                </c:pt>
                <c:pt idx="32">
                  <c:v>2021-10</c:v>
                </c:pt>
                <c:pt idx="33">
                  <c:v>2021-11</c:v>
                </c:pt>
                <c:pt idx="34">
                  <c:v>2021-12</c:v>
                </c:pt>
                <c:pt idx="35">
                  <c:v>2022-01</c:v>
                </c:pt>
                <c:pt idx="36">
                  <c:v>2022-02</c:v>
                </c:pt>
                <c:pt idx="37">
                  <c:v>2022-03</c:v>
                </c:pt>
                <c:pt idx="38">
                  <c:v>2022-04</c:v>
                </c:pt>
                <c:pt idx="39">
                  <c:v>2022-05</c:v>
                </c:pt>
                <c:pt idx="40">
                  <c:v>2022-06</c:v>
                </c:pt>
                <c:pt idx="41">
                  <c:v>2022-07</c:v>
                </c:pt>
                <c:pt idx="42">
                  <c:v>2022-08</c:v>
                </c:pt>
                <c:pt idx="43">
                  <c:v>2022-09</c:v>
                </c:pt>
                <c:pt idx="44">
                  <c:v>2022-10</c:v>
                </c:pt>
                <c:pt idx="45">
                  <c:v>2022-11</c:v>
                </c:pt>
                <c:pt idx="46">
                  <c:v>2022-12</c:v>
                </c:pt>
                <c:pt idx="47">
                  <c:v>2023-01</c:v>
                </c:pt>
                <c:pt idx="48">
                  <c:v>2023-02</c:v>
                </c:pt>
                <c:pt idx="49">
                  <c:v>2023-03</c:v>
                </c:pt>
                <c:pt idx="50">
                  <c:v>2023-04</c:v>
                </c:pt>
                <c:pt idx="51">
                  <c:v>2023-05</c:v>
                </c:pt>
                <c:pt idx="52">
                  <c:v>2023-06</c:v>
                </c:pt>
                <c:pt idx="53">
                  <c:v>2023-07</c:v>
                </c:pt>
                <c:pt idx="54">
                  <c:v>2023-08</c:v>
                </c:pt>
                <c:pt idx="55">
                  <c:v>2023-09</c:v>
                </c:pt>
                <c:pt idx="56">
                  <c:v>2023-10</c:v>
                </c:pt>
                <c:pt idx="57">
                  <c:v>2023-11</c:v>
                </c:pt>
                <c:pt idx="58">
                  <c:v>2023-12</c:v>
                </c:pt>
                <c:pt idx="59">
                  <c:v>2024-01</c:v>
                </c:pt>
                <c:pt idx="60">
                  <c:v>2024-02</c:v>
                </c:pt>
                <c:pt idx="61">
                  <c:v>2024-03</c:v>
                </c:pt>
                <c:pt idx="62">
                  <c:v>2024-04</c:v>
                </c:pt>
                <c:pt idx="63">
                  <c:v>2024-05</c:v>
                </c:pt>
                <c:pt idx="64">
                  <c:v>2024-06</c:v>
                </c:pt>
                <c:pt idx="65">
                  <c:v>2024-07</c:v>
                </c:pt>
                <c:pt idx="66">
                  <c:v>2024-08</c:v>
                </c:pt>
                <c:pt idx="67">
                  <c:v>2024-09</c:v>
                </c:pt>
                <c:pt idx="68">
                  <c:v>2024-10</c:v>
                </c:pt>
              </c:strCache>
            </c:strRef>
          </c:cat>
          <c:val>
            <c:numRef>
              <c:f>'NVDA cash flowQ '!$R$20:$R$88</c:f>
              <c:numCache>
                <c:formatCode>General</c:formatCode>
                <c:ptCount val="69"/>
                <c:pt idx="0">
                  <c:v>3.8257238864898682</c:v>
                </c:pt>
                <c:pt idx="1">
                  <c:v>4.4577646255493164</c:v>
                </c:pt>
                <c:pt idx="2">
                  <c:v>4.4935150146484384</c:v>
                </c:pt>
                <c:pt idx="3">
                  <c:v>3.3629360198974609</c:v>
                </c:pt>
                <c:pt idx="4">
                  <c:v>4.0818367004394531</c:v>
                </c:pt>
                <c:pt idx="5">
                  <c:v>4.1934323310852051</c:v>
                </c:pt>
                <c:pt idx="6">
                  <c:v>4.163358211517334</c:v>
                </c:pt>
                <c:pt idx="7">
                  <c:v>4.3306856155395508</c:v>
                </c:pt>
                <c:pt idx="8">
                  <c:v>5.0011730194091797</c:v>
                </c:pt>
                <c:pt idx="9">
                  <c:v>5.392270565032959</c:v>
                </c:pt>
                <c:pt idx="10">
                  <c:v>5.8583455085754386</c:v>
                </c:pt>
                <c:pt idx="11">
                  <c:v>5.8864789009094238</c:v>
                </c:pt>
                <c:pt idx="12">
                  <c:v>6.7240262031555176</c:v>
                </c:pt>
                <c:pt idx="13">
                  <c:v>6.566866397857666</c:v>
                </c:pt>
                <c:pt idx="14">
                  <c:v>7.2813510894775391</c:v>
                </c:pt>
                <c:pt idx="15">
                  <c:v>8.8443431854248047</c:v>
                </c:pt>
                <c:pt idx="16">
                  <c:v>9.4644088745117188</c:v>
                </c:pt>
                <c:pt idx="17">
                  <c:v>10.58231353759766</c:v>
                </c:pt>
                <c:pt idx="18">
                  <c:v>13.33363246917725</c:v>
                </c:pt>
                <c:pt idx="19">
                  <c:v>13.489152908325201</c:v>
                </c:pt>
                <c:pt idx="20">
                  <c:v>12.49943733215332</c:v>
                </c:pt>
                <c:pt idx="21">
                  <c:v>13.364546775817869</c:v>
                </c:pt>
                <c:pt idx="22">
                  <c:v>13.019002914428709</c:v>
                </c:pt>
                <c:pt idx="23">
                  <c:v>12.9577579498291</c:v>
                </c:pt>
                <c:pt idx="24">
                  <c:v>13.68072509765625</c:v>
                </c:pt>
                <c:pt idx="25">
                  <c:v>13.315376281738279</c:v>
                </c:pt>
                <c:pt idx="26">
                  <c:v>14.977701187133791</c:v>
                </c:pt>
                <c:pt idx="27">
                  <c:v>16.210081100463871</c:v>
                </c:pt>
                <c:pt idx="28">
                  <c:v>19.960117340087891</c:v>
                </c:pt>
                <c:pt idx="29">
                  <c:v>19.462150573730469</c:v>
                </c:pt>
                <c:pt idx="30">
                  <c:v>22.342691421508789</c:v>
                </c:pt>
                <c:pt idx="31">
                  <c:v>20.68049430847168</c:v>
                </c:pt>
                <c:pt idx="32">
                  <c:v>25.523183822631839</c:v>
                </c:pt>
                <c:pt idx="33">
                  <c:v>32.620002746582031</c:v>
                </c:pt>
                <c:pt idx="34">
                  <c:v>29.360595703125</c:v>
                </c:pt>
                <c:pt idx="35">
                  <c:v>24.447027206420898</c:v>
                </c:pt>
                <c:pt idx="36">
                  <c:v>24.346187591552731</c:v>
                </c:pt>
                <c:pt idx="37">
                  <c:v>27.242572784423832</c:v>
                </c:pt>
                <c:pt idx="38">
                  <c:v>18.520635604858398</c:v>
                </c:pt>
                <c:pt idx="39">
                  <c:v>18.64545822143555</c:v>
                </c:pt>
                <c:pt idx="40">
                  <c:v>15.137454032897949</c:v>
                </c:pt>
                <c:pt idx="41">
                  <c:v>18.14101600646973</c:v>
                </c:pt>
                <c:pt idx="42">
                  <c:v>15.0757303237915</c:v>
                </c:pt>
                <c:pt idx="43">
                  <c:v>12.124306678771971</c:v>
                </c:pt>
                <c:pt idx="44">
                  <c:v>13.484670639038089</c:v>
                </c:pt>
                <c:pt idx="45">
                  <c:v>16.907541275024411</c:v>
                </c:pt>
                <c:pt idx="46">
                  <c:v>14.60438442230225</c:v>
                </c:pt>
                <c:pt idx="47">
                  <c:v>19.52414512634277</c:v>
                </c:pt>
                <c:pt idx="48">
                  <c:v>23.200723648071289</c:v>
                </c:pt>
                <c:pt idx="49">
                  <c:v>27.758724212646481</c:v>
                </c:pt>
                <c:pt idx="50">
                  <c:v>27.735454559326168</c:v>
                </c:pt>
                <c:pt idx="51">
                  <c:v>37.815528869628913</c:v>
                </c:pt>
                <c:pt idx="52">
                  <c:v>42.281349182128913</c:v>
                </c:pt>
                <c:pt idx="53">
                  <c:v>46.711017608642578</c:v>
                </c:pt>
                <c:pt idx="54">
                  <c:v>49.336009979248047</c:v>
                </c:pt>
                <c:pt idx="55">
                  <c:v>43.482265472412109</c:v>
                </c:pt>
                <c:pt idx="56">
                  <c:v>40.767665863037109</c:v>
                </c:pt>
                <c:pt idx="57">
                  <c:v>46.755851745605469</c:v>
                </c:pt>
                <c:pt idx="58">
                  <c:v>49.507022857666023</c:v>
                </c:pt>
                <c:pt idx="59">
                  <c:v>61.5137939453125</c:v>
                </c:pt>
                <c:pt idx="60">
                  <c:v>79.095024108886719</c:v>
                </c:pt>
                <c:pt idx="61">
                  <c:v>90.33660888671875</c:v>
                </c:pt>
                <c:pt idx="62">
                  <c:v>86.38751220703125</c:v>
                </c:pt>
                <c:pt idx="63">
                  <c:v>109.6146240234375</c:v>
                </c:pt>
                <c:pt idx="64">
                  <c:v>123.519287109375</c:v>
                </c:pt>
                <c:pt idx="65">
                  <c:v>117.00998687744141</c:v>
                </c:pt>
                <c:pt idx="66">
                  <c:v>119.3597946166992</c:v>
                </c:pt>
                <c:pt idx="67">
                  <c:v>121.4296188354492</c:v>
                </c:pt>
                <c:pt idx="68">
                  <c:v>143.5899963378906</c:v>
                </c:pt>
              </c:numCache>
            </c:numRef>
          </c:val>
          <c:smooth val="0"/>
          <c:extLst>
            <c:ext xmlns:c16="http://schemas.microsoft.com/office/drawing/2014/chart" uri="{C3380CC4-5D6E-409C-BE32-E72D297353CC}">
              <c16:uniqueId val="{00000000-BB18-4622-86CB-608523A6CC7B}"/>
            </c:ext>
          </c:extLst>
        </c:ser>
        <c:dLbls>
          <c:showLegendKey val="0"/>
          <c:showVal val="0"/>
          <c:showCatName val="0"/>
          <c:showSerName val="0"/>
          <c:showPercent val="0"/>
          <c:showBubbleSize val="0"/>
        </c:dLbls>
        <c:marker val="1"/>
        <c:smooth val="0"/>
        <c:axId val="1411456927"/>
        <c:axId val="1411451167"/>
      </c:lineChart>
      <c:catAx>
        <c:axId val="1411456927"/>
        <c:scaling>
          <c:orientation val="minMax"/>
        </c:scaling>
        <c:delete val="0"/>
        <c:axPos val="b"/>
        <c:majorGridlines>
          <c:spPr>
            <a:ln w="9525" cap="flat" cmpd="sng" algn="ctr">
              <a:solidFill>
                <a:schemeClr val="dk1">
                  <a:lumMod val="15000"/>
                  <a:lumOff val="85000"/>
                </a:schemeClr>
              </a:solidFill>
              <a:round/>
            </a:ln>
            <a:effectLst/>
          </c:spPr>
        </c:majorGridlines>
        <c:numFmt formatCode="General"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it-IT"/>
          </a:p>
        </c:txPr>
        <c:crossAx val="1411451167"/>
        <c:crosses val="autoZero"/>
        <c:auto val="1"/>
        <c:lblAlgn val="ctr"/>
        <c:lblOffset val="100"/>
        <c:noMultiLvlLbl val="0"/>
      </c:catAx>
      <c:valAx>
        <c:axId val="1411451167"/>
        <c:scaling>
          <c:orientation val="minMax"/>
        </c:scaling>
        <c:delete val="0"/>
        <c:axPos val="l"/>
        <c:majorGridlines>
          <c:spPr>
            <a:ln w="9525" cap="flat" cmpd="sng" algn="ctr">
              <a:solidFill>
                <a:schemeClr val="dk1">
                  <a:lumMod val="15000"/>
                  <a:lumOff val="85000"/>
                </a:schemeClr>
              </a:solidFill>
              <a:round/>
            </a:ln>
            <a:effectLst/>
          </c:spPr>
        </c:majorGridlines>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it-IT"/>
                  <a:t>Price $</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it-IT"/>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1411456927"/>
        <c:crosses val="autoZero"/>
        <c:crossBetween val="between"/>
      </c:valAx>
      <c:valAx>
        <c:axId val="1710699456"/>
        <c:scaling>
          <c:orientation val="minMax"/>
        </c:scaling>
        <c:delete val="0"/>
        <c:axPos val="r"/>
        <c:title>
          <c:tx>
            <c:rich>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r>
                  <a:rPr lang="it-IT"/>
                  <a:t>FCF per share</a:t>
                </a:r>
              </a:p>
            </c:rich>
          </c:tx>
          <c:overlay val="0"/>
          <c:spPr>
            <a:noFill/>
            <a:ln>
              <a:noFill/>
            </a:ln>
            <a:effectLst/>
          </c:spPr>
          <c:txPr>
            <a:bodyPr rot="-5400000" spcFirstLastPara="1" vertOverflow="ellipsis" vert="horz" wrap="square" anchor="ctr" anchorCtr="1"/>
            <a:lstStyle/>
            <a:p>
              <a:pPr>
                <a:defRPr sz="900" b="1" i="0" u="none" strike="noStrike" kern="1200" baseline="0">
                  <a:solidFill>
                    <a:schemeClr val="dk1">
                      <a:lumMod val="65000"/>
                      <a:lumOff val="35000"/>
                    </a:schemeClr>
                  </a:solidFill>
                  <a:latin typeface="+mn-lt"/>
                  <a:ea typeface="+mn-ea"/>
                  <a:cs typeface="+mn-cs"/>
                </a:defRPr>
              </a:pPr>
              <a:endParaRPr lang="it-IT"/>
            </a:p>
          </c:txPr>
        </c:title>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1710701376"/>
        <c:crosses val="max"/>
        <c:crossBetween val="between"/>
      </c:valAx>
      <c:catAx>
        <c:axId val="1710701376"/>
        <c:scaling>
          <c:orientation val="minMax"/>
        </c:scaling>
        <c:delete val="1"/>
        <c:axPos val="b"/>
        <c:numFmt formatCode="General" sourceLinked="1"/>
        <c:majorTickMark val="out"/>
        <c:minorTickMark val="none"/>
        <c:tickLblPos val="nextTo"/>
        <c:crossAx val="1710699456"/>
        <c:crosses val="autoZero"/>
        <c:auto val="1"/>
        <c:lblAlgn val="ctr"/>
        <c:lblOffset val="100"/>
        <c:noMultiLvlLbl val="0"/>
      </c:cat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r>
              <a:rPr lang="it-IT"/>
              <a:t>AAPL Price</a:t>
            </a:r>
            <a:r>
              <a:rPr lang="it-IT" baseline="0"/>
              <a:t> vs FCF per share</a:t>
            </a:r>
            <a:endParaRPr lang="it-IT"/>
          </a:p>
        </c:rich>
      </c:tx>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it-IT"/>
        </a:p>
      </c:txPr>
    </c:title>
    <c:autoTitleDeleted val="0"/>
    <c:plotArea>
      <c:layout/>
      <c:barChart>
        <c:barDir val="col"/>
        <c:grouping val="clustered"/>
        <c:varyColors val="0"/>
        <c:ser>
          <c:idx val="1"/>
          <c:order val="1"/>
          <c:tx>
            <c:strRef>
              <c:f>'AAPL cash flowQ'!$E$10</c:f>
              <c:strCache>
                <c:ptCount val="1"/>
                <c:pt idx="0">
                  <c:v>FCF per share</c:v>
                </c:pt>
              </c:strCache>
            </c:strRef>
          </c:tx>
          <c:spPr>
            <a:solidFill>
              <a:schemeClr val="accent2"/>
            </a:solidFill>
            <a:ln>
              <a:noFill/>
            </a:ln>
            <a:effectLst/>
          </c:spPr>
          <c:invertIfNegative val="0"/>
          <c:cat>
            <c:numRef>
              <c:f>'AAPL cash flowQ'!$C$11:$C$101</c:f>
              <c:numCache>
                <c:formatCode>mmm\-yy</c:formatCode>
                <c:ptCount val="91"/>
                <c:pt idx="0">
                  <c:v>42767</c:v>
                </c:pt>
                <c:pt idx="1">
                  <c:v>42795</c:v>
                </c:pt>
                <c:pt idx="2">
                  <c:v>42826</c:v>
                </c:pt>
                <c:pt idx="3">
                  <c:v>42856</c:v>
                </c:pt>
                <c:pt idx="4">
                  <c:v>42887</c:v>
                </c:pt>
                <c:pt idx="5">
                  <c:v>42917</c:v>
                </c:pt>
                <c:pt idx="6">
                  <c:v>42948</c:v>
                </c:pt>
                <c:pt idx="7">
                  <c:v>42979</c:v>
                </c:pt>
                <c:pt idx="8">
                  <c:v>43009</c:v>
                </c:pt>
                <c:pt idx="9">
                  <c:v>43040</c:v>
                </c:pt>
                <c:pt idx="10">
                  <c:v>43070</c:v>
                </c:pt>
                <c:pt idx="11">
                  <c:v>43101</c:v>
                </c:pt>
                <c:pt idx="12">
                  <c:v>43132</c:v>
                </c:pt>
                <c:pt idx="13">
                  <c:v>43160</c:v>
                </c:pt>
                <c:pt idx="14">
                  <c:v>43191</c:v>
                </c:pt>
                <c:pt idx="15">
                  <c:v>43221</c:v>
                </c:pt>
                <c:pt idx="16">
                  <c:v>43252</c:v>
                </c:pt>
                <c:pt idx="17">
                  <c:v>43282</c:v>
                </c:pt>
                <c:pt idx="18">
                  <c:v>43313</c:v>
                </c:pt>
                <c:pt idx="19">
                  <c:v>43344</c:v>
                </c:pt>
                <c:pt idx="20">
                  <c:v>43374</c:v>
                </c:pt>
                <c:pt idx="21">
                  <c:v>43405</c:v>
                </c:pt>
                <c:pt idx="22">
                  <c:v>43435</c:v>
                </c:pt>
                <c:pt idx="23">
                  <c:v>43466</c:v>
                </c:pt>
                <c:pt idx="24">
                  <c:v>43497</c:v>
                </c:pt>
                <c:pt idx="25">
                  <c:v>43525</c:v>
                </c:pt>
                <c:pt idx="26">
                  <c:v>43556</c:v>
                </c:pt>
                <c:pt idx="27">
                  <c:v>43586</c:v>
                </c:pt>
                <c:pt idx="28">
                  <c:v>43617</c:v>
                </c:pt>
                <c:pt idx="29">
                  <c:v>43647</c:v>
                </c:pt>
                <c:pt idx="30">
                  <c:v>43678</c:v>
                </c:pt>
                <c:pt idx="31">
                  <c:v>43709</c:v>
                </c:pt>
                <c:pt idx="32">
                  <c:v>43739</c:v>
                </c:pt>
                <c:pt idx="33">
                  <c:v>43770</c:v>
                </c:pt>
                <c:pt idx="34">
                  <c:v>43800</c:v>
                </c:pt>
                <c:pt idx="35">
                  <c:v>43831</c:v>
                </c:pt>
                <c:pt idx="36">
                  <c:v>43862</c:v>
                </c:pt>
                <c:pt idx="37">
                  <c:v>43891</c:v>
                </c:pt>
                <c:pt idx="38">
                  <c:v>43922</c:v>
                </c:pt>
                <c:pt idx="39">
                  <c:v>43952</c:v>
                </c:pt>
                <c:pt idx="40">
                  <c:v>43983</c:v>
                </c:pt>
                <c:pt idx="41">
                  <c:v>44013</c:v>
                </c:pt>
                <c:pt idx="42">
                  <c:v>44044</c:v>
                </c:pt>
                <c:pt idx="43">
                  <c:v>44075</c:v>
                </c:pt>
                <c:pt idx="44">
                  <c:v>44105</c:v>
                </c:pt>
                <c:pt idx="45">
                  <c:v>44136</c:v>
                </c:pt>
                <c:pt idx="46">
                  <c:v>44166</c:v>
                </c:pt>
                <c:pt idx="47">
                  <c:v>44197</c:v>
                </c:pt>
                <c:pt idx="48">
                  <c:v>44228</c:v>
                </c:pt>
                <c:pt idx="49">
                  <c:v>44256</c:v>
                </c:pt>
                <c:pt idx="50">
                  <c:v>44287</c:v>
                </c:pt>
                <c:pt idx="51">
                  <c:v>44317</c:v>
                </c:pt>
                <c:pt idx="52">
                  <c:v>44348</c:v>
                </c:pt>
                <c:pt idx="53">
                  <c:v>44378</c:v>
                </c:pt>
                <c:pt idx="54">
                  <c:v>44409</c:v>
                </c:pt>
                <c:pt idx="55">
                  <c:v>44440</c:v>
                </c:pt>
                <c:pt idx="56">
                  <c:v>44470</c:v>
                </c:pt>
                <c:pt idx="57">
                  <c:v>44501</c:v>
                </c:pt>
                <c:pt idx="58">
                  <c:v>44531</c:v>
                </c:pt>
                <c:pt idx="59">
                  <c:v>44562</c:v>
                </c:pt>
                <c:pt idx="60">
                  <c:v>44593</c:v>
                </c:pt>
                <c:pt idx="61">
                  <c:v>44621</c:v>
                </c:pt>
                <c:pt idx="62">
                  <c:v>44652</c:v>
                </c:pt>
                <c:pt idx="63">
                  <c:v>44682</c:v>
                </c:pt>
                <c:pt idx="64">
                  <c:v>44713</c:v>
                </c:pt>
                <c:pt idx="65">
                  <c:v>44743</c:v>
                </c:pt>
                <c:pt idx="66">
                  <c:v>44774</c:v>
                </c:pt>
                <c:pt idx="67">
                  <c:v>44805</c:v>
                </c:pt>
                <c:pt idx="68">
                  <c:v>44835</c:v>
                </c:pt>
                <c:pt idx="69">
                  <c:v>44866</c:v>
                </c:pt>
                <c:pt idx="70">
                  <c:v>44896</c:v>
                </c:pt>
                <c:pt idx="71">
                  <c:v>44927</c:v>
                </c:pt>
                <c:pt idx="72">
                  <c:v>44958</c:v>
                </c:pt>
                <c:pt idx="73">
                  <c:v>44986</c:v>
                </c:pt>
                <c:pt idx="74">
                  <c:v>45017</c:v>
                </c:pt>
                <c:pt idx="75">
                  <c:v>45047</c:v>
                </c:pt>
                <c:pt idx="76">
                  <c:v>45078</c:v>
                </c:pt>
                <c:pt idx="77">
                  <c:v>45108</c:v>
                </c:pt>
                <c:pt idx="78">
                  <c:v>45139</c:v>
                </c:pt>
                <c:pt idx="79">
                  <c:v>45170</c:v>
                </c:pt>
                <c:pt idx="80">
                  <c:v>45200</c:v>
                </c:pt>
                <c:pt idx="81">
                  <c:v>45231</c:v>
                </c:pt>
                <c:pt idx="82">
                  <c:v>45261</c:v>
                </c:pt>
                <c:pt idx="83">
                  <c:v>45292</c:v>
                </c:pt>
                <c:pt idx="84">
                  <c:v>45323</c:v>
                </c:pt>
                <c:pt idx="85">
                  <c:v>45352</c:v>
                </c:pt>
                <c:pt idx="86">
                  <c:v>45383</c:v>
                </c:pt>
                <c:pt idx="87">
                  <c:v>45413</c:v>
                </c:pt>
                <c:pt idx="88">
                  <c:v>45444</c:v>
                </c:pt>
                <c:pt idx="89">
                  <c:v>45474</c:v>
                </c:pt>
                <c:pt idx="90">
                  <c:v>45505</c:v>
                </c:pt>
              </c:numCache>
            </c:numRef>
          </c:cat>
          <c:val>
            <c:numRef>
              <c:f>'AAPL cash flowQ'!$E$11:$E$101</c:f>
              <c:numCache>
                <c:formatCode>General</c:formatCode>
                <c:ptCount val="91"/>
                <c:pt idx="0">
                  <c:v>0.45398394070413833</c:v>
                </c:pt>
                <c:pt idx="1">
                  <c:v>0.45398394070413833</c:v>
                </c:pt>
                <c:pt idx="2">
                  <c:v>0.3015190599025509</c:v>
                </c:pt>
                <c:pt idx="3">
                  <c:v>0.3015190599025509</c:v>
                </c:pt>
                <c:pt idx="4">
                  <c:v>0.3015190599025509</c:v>
                </c:pt>
                <c:pt idx="5">
                  <c:v>0.55486266482601043</c:v>
                </c:pt>
                <c:pt idx="6">
                  <c:v>0.55486266482601043</c:v>
                </c:pt>
                <c:pt idx="7">
                  <c:v>0.55486266482601043</c:v>
                </c:pt>
                <c:pt idx="8">
                  <c:v>1.1679914695618456</c:v>
                </c:pt>
                <c:pt idx="9">
                  <c:v>1.1679914695618456</c:v>
                </c:pt>
                <c:pt idx="10">
                  <c:v>1.1679914695618456</c:v>
                </c:pt>
                <c:pt idx="11">
                  <c:v>0.53936075762059776</c:v>
                </c:pt>
                <c:pt idx="12">
                  <c:v>0.53936075762059776</c:v>
                </c:pt>
                <c:pt idx="13">
                  <c:v>0.53936075762059776</c:v>
                </c:pt>
                <c:pt idx="14">
                  <c:v>0.56939158674582635</c:v>
                </c:pt>
                <c:pt idx="15">
                  <c:v>0.56939158674582635</c:v>
                </c:pt>
                <c:pt idx="16">
                  <c:v>0.56939158674582635</c:v>
                </c:pt>
                <c:pt idx="17">
                  <c:v>0.82405879706014695</c:v>
                </c:pt>
                <c:pt idx="18">
                  <c:v>0.82405879706014695</c:v>
                </c:pt>
                <c:pt idx="19">
                  <c:v>0.82405879706014695</c:v>
                </c:pt>
                <c:pt idx="20">
                  <c:v>1.2740651513564472</c:v>
                </c:pt>
                <c:pt idx="21">
                  <c:v>1.2740651513564472</c:v>
                </c:pt>
                <c:pt idx="22">
                  <c:v>1.2740651513564472</c:v>
                </c:pt>
                <c:pt idx="23">
                  <c:v>0.46758495984683296</c:v>
                </c:pt>
                <c:pt idx="24">
                  <c:v>0.46758495984683296</c:v>
                </c:pt>
                <c:pt idx="25">
                  <c:v>0.46758495984683296</c:v>
                </c:pt>
                <c:pt idx="26">
                  <c:v>0.52352493752037377</c:v>
                </c:pt>
                <c:pt idx="27">
                  <c:v>0.52352493752037377</c:v>
                </c:pt>
                <c:pt idx="28">
                  <c:v>0.52352493752037377</c:v>
                </c:pt>
                <c:pt idx="29">
                  <c:v>0.92132716713271667</c:v>
                </c:pt>
                <c:pt idx="30">
                  <c:v>0.92132716713271667</c:v>
                </c:pt>
                <c:pt idx="31">
                  <c:v>0.92132716713271667</c:v>
                </c:pt>
                <c:pt idx="32">
                  <c:v>1.5943094449744655</c:v>
                </c:pt>
                <c:pt idx="33">
                  <c:v>1.5943094449744655</c:v>
                </c:pt>
                <c:pt idx="34">
                  <c:v>1.5943094449744655</c:v>
                </c:pt>
                <c:pt idx="35">
                  <c:v>0.65032067654236902</c:v>
                </c:pt>
                <c:pt idx="36">
                  <c:v>0.65032067654236902</c:v>
                </c:pt>
                <c:pt idx="37">
                  <c:v>0.65032067654236902</c:v>
                </c:pt>
                <c:pt idx="38">
                  <c:v>0.84420206659012631</c:v>
                </c:pt>
                <c:pt idx="39">
                  <c:v>0.84420206659012631</c:v>
                </c:pt>
                <c:pt idx="40">
                  <c:v>0.84420206659012631</c:v>
                </c:pt>
                <c:pt idx="41">
                  <c:v>1.0720520280677734</c:v>
                </c:pt>
                <c:pt idx="42">
                  <c:v>1.0720520280677734</c:v>
                </c:pt>
                <c:pt idx="43">
                  <c:v>1.0720520280677734</c:v>
                </c:pt>
                <c:pt idx="44">
                  <c:v>2.1324062171321727</c:v>
                </c:pt>
                <c:pt idx="45">
                  <c:v>2.1324062171321727</c:v>
                </c:pt>
                <c:pt idx="46">
                  <c:v>2.1324062171321727</c:v>
                </c:pt>
                <c:pt idx="47">
                  <c:v>1.2824571766095687</c:v>
                </c:pt>
                <c:pt idx="48">
                  <c:v>1.2824571766095687</c:v>
                </c:pt>
                <c:pt idx="49">
                  <c:v>1.2824571766095687</c:v>
                </c:pt>
                <c:pt idx="50">
                  <c:v>1.1322250029793828</c:v>
                </c:pt>
                <c:pt idx="51">
                  <c:v>1.1322250029793828</c:v>
                </c:pt>
                <c:pt idx="52">
                  <c:v>1.1322250029793828</c:v>
                </c:pt>
                <c:pt idx="53">
                  <c:v>1.0066409724281056</c:v>
                </c:pt>
                <c:pt idx="54">
                  <c:v>1.0066409724281056</c:v>
                </c:pt>
                <c:pt idx="55">
                  <c:v>1.0066409724281056</c:v>
                </c:pt>
                <c:pt idx="56">
                  <c:v>2.6907990314769976</c:v>
                </c:pt>
                <c:pt idx="57">
                  <c:v>2.6907990314769976</c:v>
                </c:pt>
                <c:pt idx="58">
                  <c:v>2.6907990314769976</c:v>
                </c:pt>
                <c:pt idx="59">
                  <c:v>1.5527845036319612</c:v>
                </c:pt>
                <c:pt idx="60">
                  <c:v>1.5527845036319612</c:v>
                </c:pt>
                <c:pt idx="61">
                  <c:v>1.5527845036319612</c:v>
                </c:pt>
                <c:pt idx="62">
                  <c:v>1.2783619258439403</c:v>
                </c:pt>
                <c:pt idx="63">
                  <c:v>1.2783619258439403</c:v>
                </c:pt>
                <c:pt idx="64">
                  <c:v>1.2783619258439403</c:v>
                </c:pt>
                <c:pt idx="65">
                  <c:v>1.2763689819919148</c:v>
                </c:pt>
                <c:pt idx="66">
                  <c:v>1.2763689819919148</c:v>
                </c:pt>
                <c:pt idx="67">
                  <c:v>1.2763689819919148</c:v>
                </c:pt>
                <c:pt idx="68">
                  <c:v>1.948420656806217</c:v>
                </c:pt>
                <c:pt idx="69">
                  <c:v>1.948420656806217</c:v>
                </c:pt>
                <c:pt idx="70">
                  <c:v>1.948420656806217</c:v>
                </c:pt>
                <c:pt idx="71">
                  <c:v>1.6181221605249874</c:v>
                </c:pt>
                <c:pt idx="72">
                  <c:v>1.6181221605249874</c:v>
                </c:pt>
                <c:pt idx="73">
                  <c:v>1.6181221605249874</c:v>
                </c:pt>
                <c:pt idx="74">
                  <c:v>1.5394903651115619</c:v>
                </c:pt>
                <c:pt idx="75">
                  <c:v>1.5394903651115619</c:v>
                </c:pt>
                <c:pt idx="76">
                  <c:v>1.5394903651115619</c:v>
                </c:pt>
                <c:pt idx="77">
                  <c:v>1.2290520457851135</c:v>
                </c:pt>
                <c:pt idx="78">
                  <c:v>1.2290520457851135</c:v>
                </c:pt>
                <c:pt idx="79">
                  <c:v>1.2290520457851135</c:v>
                </c:pt>
                <c:pt idx="80">
                  <c:v>2.4075881106759969</c:v>
                </c:pt>
                <c:pt idx="81">
                  <c:v>2.4075881106759969</c:v>
                </c:pt>
                <c:pt idx="82">
                  <c:v>2.4075881106759969</c:v>
                </c:pt>
                <c:pt idx="83">
                  <c:v>1.3381183317167797</c:v>
                </c:pt>
                <c:pt idx="84">
                  <c:v>1.3381183317167797</c:v>
                </c:pt>
                <c:pt idx="85">
                  <c:v>1.3381183317167797</c:v>
                </c:pt>
                <c:pt idx="86">
                  <c:v>1.739983060785719</c:v>
                </c:pt>
                <c:pt idx="87">
                  <c:v>1.739983060785719</c:v>
                </c:pt>
                <c:pt idx="88">
                  <c:v>1.739983060785719</c:v>
                </c:pt>
              </c:numCache>
            </c:numRef>
          </c:val>
          <c:extLst>
            <c:ext xmlns:c16="http://schemas.microsoft.com/office/drawing/2014/chart" uri="{C3380CC4-5D6E-409C-BE32-E72D297353CC}">
              <c16:uniqueId val="{00000001-F8A7-498E-BD77-59ADB00291EB}"/>
            </c:ext>
          </c:extLst>
        </c:ser>
        <c:dLbls>
          <c:showLegendKey val="0"/>
          <c:showVal val="0"/>
          <c:showCatName val="0"/>
          <c:showSerName val="0"/>
          <c:showPercent val="0"/>
          <c:showBubbleSize val="0"/>
        </c:dLbls>
        <c:gapWidth val="150"/>
        <c:axId val="1704949408"/>
        <c:axId val="1704957568"/>
      </c:barChart>
      <c:lineChart>
        <c:grouping val="standard"/>
        <c:varyColors val="0"/>
        <c:ser>
          <c:idx val="0"/>
          <c:order val="0"/>
          <c:tx>
            <c:strRef>
              <c:f>'AAPL cash flowQ'!$D$10</c:f>
              <c:strCache>
                <c:ptCount val="1"/>
                <c:pt idx="0">
                  <c:v>Adj Close</c:v>
                </c:pt>
              </c:strCache>
            </c:strRef>
          </c:tx>
          <c:spPr>
            <a:ln w="22225" cap="rnd">
              <a:solidFill>
                <a:schemeClr val="accent1"/>
              </a:solidFill>
              <a:round/>
            </a:ln>
            <a:effectLst/>
          </c:spPr>
          <c:marker>
            <c:symbol val="none"/>
          </c:marker>
          <c:cat>
            <c:numRef>
              <c:f>'AAPL cash flowQ'!$C$11:$C$101</c:f>
              <c:numCache>
                <c:formatCode>mmm\-yy</c:formatCode>
                <c:ptCount val="91"/>
                <c:pt idx="0">
                  <c:v>42767</c:v>
                </c:pt>
                <c:pt idx="1">
                  <c:v>42795</c:v>
                </c:pt>
                <c:pt idx="2">
                  <c:v>42826</c:v>
                </c:pt>
                <c:pt idx="3">
                  <c:v>42856</c:v>
                </c:pt>
                <c:pt idx="4">
                  <c:v>42887</c:v>
                </c:pt>
                <c:pt idx="5">
                  <c:v>42917</c:v>
                </c:pt>
                <c:pt idx="6">
                  <c:v>42948</c:v>
                </c:pt>
                <c:pt idx="7">
                  <c:v>42979</c:v>
                </c:pt>
                <c:pt idx="8">
                  <c:v>43009</c:v>
                </c:pt>
                <c:pt idx="9">
                  <c:v>43040</c:v>
                </c:pt>
                <c:pt idx="10">
                  <c:v>43070</c:v>
                </c:pt>
                <c:pt idx="11">
                  <c:v>43101</c:v>
                </c:pt>
                <c:pt idx="12">
                  <c:v>43132</c:v>
                </c:pt>
                <c:pt idx="13">
                  <c:v>43160</c:v>
                </c:pt>
                <c:pt idx="14">
                  <c:v>43191</c:v>
                </c:pt>
                <c:pt idx="15">
                  <c:v>43221</c:v>
                </c:pt>
                <c:pt idx="16">
                  <c:v>43252</c:v>
                </c:pt>
                <c:pt idx="17">
                  <c:v>43282</c:v>
                </c:pt>
                <c:pt idx="18">
                  <c:v>43313</c:v>
                </c:pt>
                <c:pt idx="19">
                  <c:v>43344</c:v>
                </c:pt>
                <c:pt idx="20">
                  <c:v>43374</c:v>
                </c:pt>
                <c:pt idx="21">
                  <c:v>43405</c:v>
                </c:pt>
                <c:pt idx="22">
                  <c:v>43435</c:v>
                </c:pt>
                <c:pt idx="23">
                  <c:v>43466</c:v>
                </c:pt>
                <c:pt idx="24">
                  <c:v>43497</c:v>
                </c:pt>
                <c:pt idx="25">
                  <c:v>43525</c:v>
                </c:pt>
                <c:pt idx="26">
                  <c:v>43556</c:v>
                </c:pt>
                <c:pt idx="27">
                  <c:v>43586</c:v>
                </c:pt>
                <c:pt idx="28">
                  <c:v>43617</c:v>
                </c:pt>
                <c:pt idx="29">
                  <c:v>43647</c:v>
                </c:pt>
                <c:pt idx="30">
                  <c:v>43678</c:v>
                </c:pt>
                <c:pt idx="31">
                  <c:v>43709</c:v>
                </c:pt>
                <c:pt idx="32">
                  <c:v>43739</c:v>
                </c:pt>
                <c:pt idx="33">
                  <c:v>43770</c:v>
                </c:pt>
                <c:pt idx="34">
                  <c:v>43800</c:v>
                </c:pt>
                <c:pt idx="35">
                  <c:v>43831</c:v>
                </c:pt>
                <c:pt idx="36">
                  <c:v>43862</c:v>
                </c:pt>
                <c:pt idx="37">
                  <c:v>43891</c:v>
                </c:pt>
                <c:pt idx="38">
                  <c:v>43922</c:v>
                </c:pt>
                <c:pt idx="39">
                  <c:v>43952</c:v>
                </c:pt>
                <c:pt idx="40">
                  <c:v>43983</c:v>
                </c:pt>
                <c:pt idx="41">
                  <c:v>44013</c:v>
                </c:pt>
                <c:pt idx="42">
                  <c:v>44044</c:v>
                </c:pt>
                <c:pt idx="43">
                  <c:v>44075</c:v>
                </c:pt>
                <c:pt idx="44">
                  <c:v>44105</c:v>
                </c:pt>
                <c:pt idx="45">
                  <c:v>44136</c:v>
                </c:pt>
                <c:pt idx="46">
                  <c:v>44166</c:v>
                </c:pt>
                <c:pt idx="47">
                  <c:v>44197</c:v>
                </c:pt>
                <c:pt idx="48">
                  <c:v>44228</c:v>
                </c:pt>
                <c:pt idx="49">
                  <c:v>44256</c:v>
                </c:pt>
                <c:pt idx="50">
                  <c:v>44287</c:v>
                </c:pt>
                <c:pt idx="51">
                  <c:v>44317</c:v>
                </c:pt>
                <c:pt idx="52">
                  <c:v>44348</c:v>
                </c:pt>
                <c:pt idx="53">
                  <c:v>44378</c:v>
                </c:pt>
                <c:pt idx="54">
                  <c:v>44409</c:v>
                </c:pt>
                <c:pt idx="55">
                  <c:v>44440</c:v>
                </c:pt>
                <c:pt idx="56">
                  <c:v>44470</c:v>
                </c:pt>
                <c:pt idx="57">
                  <c:v>44501</c:v>
                </c:pt>
                <c:pt idx="58">
                  <c:v>44531</c:v>
                </c:pt>
                <c:pt idx="59">
                  <c:v>44562</c:v>
                </c:pt>
                <c:pt idx="60">
                  <c:v>44593</c:v>
                </c:pt>
                <c:pt idx="61">
                  <c:v>44621</c:v>
                </c:pt>
                <c:pt idx="62">
                  <c:v>44652</c:v>
                </c:pt>
                <c:pt idx="63">
                  <c:v>44682</c:v>
                </c:pt>
                <c:pt idx="64">
                  <c:v>44713</c:v>
                </c:pt>
                <c:pt idx="65">
                  <c:v>44743</c:v>
                </c:pt>
                <c:pt idx="66">
                  <c:v>44774</c:v>
                </c:pt>
                <c:pt idx="67">
                  <c:v>44805</c:v>
                </c:pt>
                <c:pt idx="68">
                  <c:v>44835</c:v>
                </c:pt>
                <c:pt idx="69">
                  <c:v>44866</c:v>
                </c:pt>
                <c:pt idx="70">
                  <c:v>44896</c:v>
                </c:pt>
                <c:pt idx="71">
                  <c:v>44927</c:v>
                </c:pt>
                <c:pt idx="72">
                  <c:v>44958</c:v>
                </c:pt>
                <c:pt idx="73">
                  <c:v>44986</c:v>
                </c:pt>
                <c:pt idx="74">
                  <c:v>45017</c:v>
                </c:pt>
                <c:pt idx="75">
                  <c:v>45047</c:v>
                </c:pt>
                <c:pt idx="76">
                  <c:v>45078</c:v>
                </c:pt>
                <c:pt idx="77">
                  <c:v>45108</c:v>
                </c:pt>
                <c:pt idx="78">
                  <c:v>45139</c:v>
                </c:pt>
                <c:pt idx="79">
                  <c:v>45170</c:v>
                </c:pt>
                <c:pt idx="80">
                  <c:v>45200</c:v>
                </c:pt>
                <c:pt idx="81">
                  <c:v>45231</c:v>
                </c:pt>
                <c:pt idx="82">
                  <c:v>45261</c:v>
                </c:pt>
                <c:pt idx="83">
                  <c:v>45292</c:v>
                </c:pt>
                <c:pt idx="84">
                  <c:v>45323</c:v>
                </c:pt>
                <c:pt idx="85">
                  <c:v>45352</c:v>
                </c:pt>
                <c:pt idx="86">
                  <c:v>45383</c:v>
                </c:pt>
                <c:pt idx="87">
                  <c:v>45413</c:v>
                </c:pt>
                <c:pt idx="88">
                  <c:v>45444</c:v>
                </c:pt>
                <c:pt idx="89">
                  <c:v>45474</c:v>
                </c:pt>
                <c:pt idx="90">
                  <c:v>45505</c:v>
                </c:pt>
              </c:numCache>
            </c:numRef>
          </c:cat>
          <c:val>
            <c:numRef>
              <c:f>'AAPL cash flowQ'!$D$11:$D$101</c:f>
              <c:numCache>
                <c:formatCode>General</c:formatCode>
                <c:ptCount val="91"/>
                <c:pt idx="0">
                  <c:v>31.75189208984375</c:v>
                </c:pt>
                <c:pt idx="1">
                  <c:v>33.442264556884773</c:v>
                </c:pt>
                <c:pt idx="2">
                  <c:v>33.439914703369141</c:v>
                </c:pt>
                <c:pt idx="3">
                  <c:v>35.560615539550781</c:v>
                </c:pt>
                <c:pt idx="4">
                  <c:v>33.664443969726563</c:v>
                </c:pt>
                <c:pt idx="5">
                  <c:v>34.765384674072273</c:v>
                </c:pt>
                <c:pt idx="6">
                  <c:v>38.334743499755859</c:v>
                </c:pt>
                <c:pt idx="7">
                  <c:v>36.166774749755859</c:v>
                </c:pt>
                <c:pt idx="8">
                  <c:v>39.667984008789063</c:v>
                </c:pt>
                <c:pt idx="9">
                  <c:v>40.327400207519531</c:v>
                </c:pt>
                <c:pt idx="10">
                  <c:v>39.855339050292969</c:v>
                </c:pt>
                <c:pt idx="11">
                  <c:v>39.431411743164063</c:v>
                </c:pt>
                <c:pt idx="12">
                  <c:v>41.949028015136719</c:v>
                </c:pt>
                <c:pt idx="13">
                  <c:v>39.674945831298828</c:v>
                </c:pt>
                <c:pt idx="14">
                  <c:v>39.079051971435547</c:v>
                </c:pt>
                <c:pt idx="15">
                  <c:v>44.189163208007813</c:v>
                </c:pt>
                <c:pt idx="16">
                  <c:v>43.941761016845703</c:v>
                </c:pt>
                <c:pt idx="17">
                  <c:v>45.171409606933587</c:v>
                </c:pt>
                <c:pt idx="18">
                  <c:v>54.035247802734382</c:v>
                </c:pt>
                <c:pt idx="19">
                  <c:v>53.774528503417969</c:v>
                </c:pt>
                <c:pt idx="20">
                  <c:v>52.135608673095703</c:v>
                </c:pt>
                <c:pt idx="21">
                  <c:v>42.540340423583977</c:v>
                </c:pt>
                <c:pt idx="22">
                  <c:v>37.707054138183587</c:v>
                </c:pt>
                <c:pt idx="23">
                  <c:v>39.786754608154297</c:v>
                </c:pt>
                <c:pt idx="24">
                  <c:v>41.390754699707031</c:v>
                </c:pt>
                <c:pt idx="25">
                  <c:v>45.601455688476563</c:v>
                </c:pt>
                <c:pt idx="26">
                  <c:v>48.175018310546882</c:v>
                </c:pt>
                <c:pt idx="27">
                  <c:v>42.029197692871087</c:v>
                </c:pt>
                <c:pt idx="28">
                  <c:v>47.697799682617188</c:v>
                </c:pt>
                <c:pt idx="29">
                  <c:v>51.341648101806641</c:v>
                </c:pt>
                <c:pt idx="30">
                  <c:v>50.305366516113281</c:v>
                </c:pt>
                <c:pt idx="31">
                  <c:v>54.180812835693359</c:v>
                </c:pt>
                <c:pt idx="32">
                  <c:v>60.177780151367188</c:v>
                </c:pt>
                <c:pt idx="33">
                  <c:v>64.650711059570313</c:v>
                </c:pt>
                <c:pt idx="34">
                  <c:v>71.250434875488281</c:v>
                </c:pt>
                <c:pt idx="35">
                  <c:v>75.098686218261719</c:v>
                </c:pt>
                <c:pt idx="36">
                  <c:v>66.327323913574219</c:v>
                </c:pt>
                <c:pt idx="37">
                  <c:v>61.846660614013672</c:v>
                </c:pt>
                <c:pt idx="38">
                  <c:v>71.456008911132813</c:v>
                </c:pt>
                <c:pt idx="39">
                  <c:v>77.327186584472656</c:v>
                </c:pt>
                <c:pt idx="40">
                  <c:v>88.964324951171875</c:v>
                </c:pt>
                <c:pt idx="41">
                  <c:v>103.6551513671875</c:v>
                </c:pt>
                <c:pt idx="42">
                  <c:v>125.8767013549805</c:v>
                </c:pt>
                <c:pt idx="43">
                  <c:v>113.1747207641602</c:v>
                </c:pt>
                <c:pt idx="44">
                  <c:v>106.3828659057617</c:v>
                </c:pt>
                <c:pt idx="45">
                  <c:v>116.3410110473633</c:v>
                </c:pt>
                <c:pt idx="46">
                  <c:v>129.89433288574219</c:v>
                </c:pt>
                <c:pt idx="47">
                  <c:v>129.17970275878909</c:v>
                </c:pt>
                <c:pt idx="48">
                  <c:v>118.7051544189453</c:v>
                </c:pt>
                <c:pt idx="49">
                  <c:v>119.7550964355469</c:v>
                </c:pt>
                <c:pt idx="50">
                  <c:v>128.8825378417969</c:v>
                </c:pt>
                <c:pt idx="51">
                  <c:v>122.16685485839839</c:v>
                </c:pt>
                <c:pt idx="52">
                  <c:v>134.50279235839841</c:v>
                </c:pt>
                <c:pt idx="53">
                  <c:v>143.24311828613281</c:v>
                </c:pt>
                <c:pt idx="54">
                  <c:v>149.10601806640619</c:v>
                </c:pt>
                <c:pt idx="55">
                  <c:v>139.1695251464844</c:v>
                </c:pt>
                <c:pt idx="56">
                  <c:v>147.33283996582031</c:v>
                </c:pt>
                <c:pt idx="57">
                  <c:v>162.57756042480469</c:v>
                </c:pt>
                <c:pt idx="58">
                  <c:v>174.90037536621091</c:v>
                </c:pt>
                <c:pt idx="59">
                  <c:v>172.15232849121091</c:v>
                </c:pt>
                <c:pt idx="60">
                  <c:v>162.6375427246094</c:v>
                </c:pt>
                <c:pt idx="61">
                  <c:v>172.20399475097659</c:v>
                </c:pt>
                <c:pt idx="62">
                  <c:v>155.47767639160159</c:v>
                </c:pt>
                <c:pt idx="63">
                  <c:v>146.7890930175781</c:v>
                </c:pt>
                <c:pt idx="64">
                  <c:v>135.0342102050781</c:v>
                </c:pt>
                <c:pt idx="65">
                  <c:v>160.50617980957031</c:v>
                </c:pt>
                <c:pt idx="66">
                  <c:v>155.28143310546881</c:v>
                </c:pt>
                <c:pt idx="67">
                  <c:v>136.6855773925781</c:v>
                </c:pt>
                <c:pt idx="68">
                  <c:v>151.65965270996091</c:v>
                </c:pt>
                <c:pt idx="69">
                  <c:v>146.4078063964844</c:v>
                </c:pt>
                <c:pt idx="70">
                  <c:v>128.7193603515625</c:v>
                </c:pt>
                <c:pt idx="71">
                  <c:v>142.9455261230469</c:v>
                </c:pt>
                <c:pt idx="72">
                  <c:v>146.0364685058594</c:v>
                </c:pt>
                <c:pt idx="73">
                  <c:v>163.6129455566406</c:v>
                </c:pt>
                <c:pt idx="74">
                  <c:v>168.3556213378906</c:v>
                </c:pt>
                <c:pt idx="75">
                  <c:v>175.86653137207031</c:v>
                </c:pt>
                <c:pt idx="76">
                  <c:v>192.72224426269531</c:v>
                </c:pt>
                <c:pt idx="77">
                  <c:v>195.18626403808591</c:v>
                </c:pt>
                <c:pt idx="78">
                  <c:v>186.6614685058594</c:v>
                </c:pt>
                <c:pt idx="79">
                  <c:v>170.33836364746091</c:v>
                </c:pt>
                <c:pt idx="80">
                  <c:v>169.90061950683591</c:v>
                </c:pt>
                <c:pt idx="81">
                  <c:v>188.98295593261719</c:v>
                </c:pt>
                <c:pt idx="82">
                  <c:v>191.80218505859381</c:v>
                </c:pt>
                <c:pt idx="83">
                  <c:v>183.7029113769531</c:v>
                </c:pt>
                <c:pt idx="84">
                  <c:v>180.06671142578119</c:v>
                </c:pt>
                <c:pt idx="85">
                  <c:v>171.04972839355469</c:v>
                </c:pt>
                <c:pt idx="86">
                  <c:v>169.9026184082031</c:v>
                </c:pt>
                <c:pt idx="87">
                  <c:v>191.76762390136719</c:v>
                </c:pt>
                <c:pt idx="88">
                  <c:v>210.37648010253909</c:v>
                </c:pt>
                <c:pt idx="89">
                  <c:v>221.8232421875</c:v>
                </c:pt>
                <c:pt idx="90">
                  <c:v>228.73524475097659</c:v>
                </c:pt>
              </c:numCache>
            </c:numRef>
          </c:val>
          <c:smooth val="0"/>
          <c:extLst>
            <c:ext xmlns:c16="http://schemas.microsoft.com/office/drawing/2014/chart" uri="{C3380CC4-5D6E-409C-BE32-E72D297353CC}">
              <c16:uniqueId val="{00000000-F8A7-498E-BD77-59ADB00291EB}"/>
            </c:ext>
          </c:extLst>
        </c:ser>
        <c:dLbls>
          <c:showLegendKey val="0"/>
          <c:showVal val="0"/>
          <c:showCatName val="0"/>
          <c:showSerName val="0"/>
          <c:showPercent val="0"/>
          <c:showBubbleSize val="0"/>
        </c:dLbls>
        <c:marker val="1"/>
        <c:smooth val="0"/>
        <c:axId val="1704971488"/>
        <c:axId val="1704971968"/>
      </c:lineChart>
      <c:dateAx>
        <c:axId val="1704971488"/>
        <c:scaling>
          <c:orientation val="minMax"/>
        </c:scaling>
        <c:delete val="0"/>
        <c:axPos val="b"/>
        <c:numFmt formatCode="mmm\-yy" sourceLinked="1"/>
        <c:majorTickMark val="out"/>
        <c:minorTickMark val="none"/>
        <c:tickLblPos val="nextTo"/>
        <c:spPr>
          <a:noFill/>
          <a:ln w="9525" cap="flat" cmpd="sng" algn="ctr">
            <a:solidFill>
              <a:schemeClr val="dk1">
                <a:lumMod val="15000"/>
                <a:lumOff val="85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it-IT"/>
          </a:p>
        </c:txPr>
        <c:crossAx val="1704971968"/>
        <c:crosses val="autoZero"/>
        <c:auto val="1"/>
        <c:lblOffset val="100"/>
        <c:baseTimeUnit val="months"/>
      </c:dateAx>
      <c:valAx>
        <c:axId val="1704971968"/>
        <c:scaling>
          <c:orientation val="minMax"/>
        </c:scaling>
        <c:delete val="0"/>
        <c:axPos val="l"/>
        <c:majorGridlines>
          <c:spPr>
            <a:ln w="9525" cap="flat" cmpd="sng" algn="ctr">
              <a:solidFill>
                <a:schemeClr val="dk1">
                  <a:lumMod val="15000"/>
                  <a:lumOff val="85000"/>
                  <a:alpha val="54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1704971488"/>
        <c:crosses val="autoZero"/>
        <c:crossBetween val="between"/>
      </c:valAx>
      <c:valAx>
        <c:axId val="1704957568"/>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crossAx val="1704949408"/>
        <c:crosses val="max"/>
        <c:crossBetween val="between"/>
      </c:valAx>
      <c:dateAx>
        <c:axId val="1704949408"/>
        <c:scaling>
          <c:orientation val="minMax"/>
        </c:scaling>
        <c:delete val="1"/>
        <c:axPos val="b"/>
        <c:numFmt formatCode="mmm\-yy" sourceLinked="1"/>
        <c:majorTickMark val="out"/>
        <c:minorTickMark val="none"/>
        <c:tickLblPos val="nextTo"/>
        <c:crossAx val="1704957568"/>
        <c:crosses val="autoZero"/>
        <c:auto val="1"/>
        <c:lblOffset val="100"/>
        <c:baseTimeUnit val="months"/>
      </c:dateAx>
      <c:spPr>
        <a:pattFill prst="ltDnDiag">
          <a:fgClr>
            <a:schemeClr val="dk1">
              <a:lumMod val="15000"/>
              <a:lumOff val="85000"/>
            </a:schemeClr>
          </a:fgClr>
          <a:bgClr>
            <a:schemeClr val="lt1"/>
          </a:bgClr>
        </a:pattFill>
        <a:ln>
          <a:noFill/>
        </a:ln>
        <a:effectLst/>
      </c:spPr>
    </c:plotArea>
    <c:legend>
      <c:legendPos val="b"/>
      <c:overlay val="0"/>
      <c:spPr>
        <a:noFill/>
        <a:ln>
          <a:noFill/>
        </a:ln>
        <a:effectLst/>
      </c:spPr>
      <c:txPr>
        <a:bodyPr rot="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it-IT"/>
        </a:p>
      </c:txPr>
    </c:legend>
    <c:plotVisOnly val="1"/>
    <c:dispBlanksAs val="gap"/>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it-IT"/>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_xlchart.v2.15</cx:f>
      </cx:strDim>
      <cx:numDim type="val">
        <cx:f>_xlchart.v2.17</cx:f>
      </cx:numDim>
    </cx:data>
  </cx:chartData>
  <cx:chart>
    <cx:title pos="t" align="ctr" overlay="0">
      <cx:tx>
        <cx:txData>
          <cx:v>Top 10 S&amp;P500 companies 1990</cx:v>
        </cx:txData>
      </cx:tx>
      <cx:txPr>
        <a:bodyPr spcFirstLastPara="1" vertOverflow="ellipsis" horzOverflow="overflow" wrap="square" lIns="0" tIns="0" rIns="0" bIns="0" anchor="ctr" anchorCtr="1"/>
        <a:lstStyle/>
        <a:p>
          <a:pPr algn="ctr" rtl="0">
            <a:defRPr/>
          </a:pPr>
          <a:r>
            <a:rPr lang="en-US" sz="1400" b="0" i="0" u="none" strike="noStrike" cap="none" spc="20" baseline="0">
              <a:solidFill>
                <a:sysClr val="windowText" lastClr="000000">
                  <a:lumMod val="50000"/>
                  <a:lumOff val="50000"/>
                </a:sysClr>
              </a:solidFill>
              <a:latin typeface="Aptos Narrow" panose="02110004020202020204"/>
            </a:rPr>
            <a:t>Top 10 S&amp;P500 companies 1990</a:t>
          </a:r>
        </a:p>
      </cx:txPr>
    </cx:title>
    <cx:plotArea>
      <cx:plotAreaRegion>
        <cx:series layoutId="funnel" uniqueId="{E8D266D2-C974-4CEA-885D-B35FCE9B8C40}">
          <cx:tx>
            <cx:txData>
              <cx:f>_xlchart.v2.16</cx:f>
              <cx:v>% of Index</cx:v>
            </cx:txData>
          </cx:tx>
          <cx:dataLabels>
            <cx:visibility seriesName="0" categoryName="0" value="1"/>
          </cx:dataLabels>
          <cx:dataId val="0"/>
        </cx:series>
      </cx:plotAreaRegion>
      <cx:axis id="0">
        <cx:catScaling gapWidth="0.5"/>
        <cx:tickLabels/>
      </cx:axis>
    </cx:plotArea>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_xlchart.v2.9</cx:f>
      </cx:strDim>
      <cx:numDim type="val">
        <cx:f>_xlchart.v2.11</cx:f>
      </cx:numDim>
    </cx:data>
  </cx:chartData>
  <cx:chart>
    <cx:title pos="t" align="ctr" overlay="0">
      <cx:tx>
        <cx:txData>
          <cx:v>Top 10 S&amp;P500 companies 2000</cx:v>
        </cx:txData>
      </cx:tx>
      <cx:txPr>
        <a:bodyPr spcFirstLastPara="1" vertOverflow="ellipsis" horzOverflow="overflow" wrap="square" lIns="0" tIns="0" rIns="0" bIns="0" anchor="ctr" anchorCtr="1"/>
        <a:lstStyle/>
        <a:p>
          <a:pPr algn="ctr" rtl="0">
            <a:defRPr/>
          </a:pPr>
          <a:r>
            <a:rPr lang="en-US" sz="1400" b="0" i="0" u="none" strike="noStrike" cap="none" spc="20" baseline="0">
              <a:solidFill>
                <a:sysClr val="windowText" lastClr="000000">
                  <a:lumMod val="50000"/>
                  <a:lumOff val="50000"/>
                </a:sysClr>
              </a:solidFill>
              <a:latin typeface="Aptos Narrow" panose="02110004020202020204"/>
            </a:rPr>
            <a:t>Top 10 S&amp;P500 companies 2000</a:t>
          </a:r>
        </a:p>
      </cx:txPr>
    </cx:title>
    <cx:plotArea>
      <cx:plotAreaRegion>
        <cx:series layoutId="funnel" uniqueId="{D9FE217E-2CA4-4D30-BA0D-B0A9956EBC61}">
          <cx:tx>
            <cx:txData>
              <cx:f>_xlchart.v2.10</cx:f>
              <cx:v>% of Index</cx:v>
            </cx:txData>
          </cx:tx>
          <cx:dataLabels>
            <cx:visibility seriesName="0" categoryName="0" value="1"/>
          </cx:dataLabels>
          <cx:dataId val="0"/>
        </cx:series>
      </cx:plotAreaRegion>
      <cx:axis id="0">
        <cx:catScaling gapWidth="0.5"/>
        <cx:tickLabels/>
      </cx:axis>
    </cx:plotArea>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_xlchart.v2.6</cx:f>
      </cx:strDim>
      <cx:numDim type="val">
        <cx:f>_xlchart.v2.8</cx:f>
      </cx:numDim>
    </cx:data>
  </cx:chartData>
  <cx:chart>
    <cx:title pos="t" align="ctr" overlay="0">
      <cx:tx>
        <cx:txData>
          <cx:v>Top 10 S&amp;P500 companies 2010</cx:v>
        </cx:txData>
      </cx:tx>
      <cx:txPr>
        <a:bodyPr spcFirstLastPara="1" vertOverflow="ellipsis" horzOverflow="overflow" wrap="square" lIns="0" tIns="0" rIns="0" bIns="0" anchor="ctr" anchorCtr="1"/>
        <a:lstStyle/>
        <a:p>
          <a:pPr algn="ctr" rtl="0">
            <a:defRPr/>
          </a:pPr>
          <a:r>
            <a:rPr lang="en-US" sz="1400" b="0" i="0" u="none" strike="noStrike" cap="none" spc="20" baseline="0">
              <a:solidFill>
                <a:sysClr val="windowText" lastClr="000000">
                  <a:lumMod val="50000"/>
                  <a:lumOff val="50000"/>
                </a:sysClr>
              </a:solidFill>
              <a:latin typeface="Aptos Narrow" panose="02110004020202020204"/>
            </a:rPr>
            <a:t>Top 10 S&amp;P500 companies 2010</a:t>
          </a:r>
        </a:p>
      </cx:txPr>
    </cx:title>
    <cx:plotArea>
      <cx:plotAreaRegion>
        <cx:series layoutId="funnel" uniqueId="{B245CDD6-130D-4724-A0BC-B6A2F2EB3E82}">
          <cx:tx>
            <cx:txData>
              <cx:f>_xlchart.v2.7</cx:f>
              <cx:v>% of Index</cx:v>
            </cx:txData>
          </cx:tx>
          <cx:dataLabels>
            <cx:visibility seriesName="0" categoryName="0" value="1"/>
          </cx:dataLabels>
          <cx:dataId val="0"/>
        </cx:series>
      </cx:plotAreaRegion>
      <cx:axis id="0">
        <cx:catScaling gapWidth="0.5"/>
        <cx:tickLabels/>
      </cx:axis>
    </cx:plotArea>
  </cx:chart>
</cx:chartSpace>
</file>

<file path=xl/charts/chartEx4.xml><?xml version="1.0" encoding="utf-8"?>
<cx:chartSpace xmlns:a="http://schemas.openxmlformats.org/drawingml/2006/main" xmlns:r="http://schemas.openxmlformats.org/officeDocument/2006/relationships" xmlns:cx="http://schemas.microsoft.com/office/drawing/2014/chartex">
  <cx:chartData>
    <cx:data id="0">
      <cx:strDim type="cat">
        <cx:f>_xlchart.v2.3</cx:f>
      </cx:strDim>
      <cx:numDim type="val">
        <cx:f>_xlchart.v2.5</cx:f>
      </cx:numDim>
    </cx:data>
  </cx:chartData>
  <cx:chart>
    <cx:title pos="t" align="ctr" overlay="0">
      <cx:tx>
        <cx:txData>
          <cx:v>Top 10 S&amp;P500 companies 2024</cx:v>
        </cx:txData>
      </cx:tx>
      <cx:txPr>
        <a:bodyPr spcFirstLastPara="1" vertOverflow="ellipsis" horzOverflow="overflow" wrap="square" lIns="0" tIns="0" rIns="0" bIns="0" anchor="ctr" anchorCtr="1"/>
        <a:lstStyle/>
        <a:p>
          <a:pPr algn="ctr" rtl="0">
            <a:defRPr/>
          </a:pPr>
          <a:r>
            <a:rPr lang="en-US" sz="1400" b="0" i="0" u="none" strike="noStrike" cap="none" spc="20" baseline="0">
              <a:solidFill>
                <a:sysClr val="windowText" lastClr="000000">
                  <a:lumMod val="50000"/>
                  <a:lumOff val="50000"/>
                </a:sysClr>
              </a:solidFill>
              <a:latin typeface="Aptos Narrow" panose="02110004020202020204"/>
            </a:rPr>
            <a:t>Top 10 S&amp;P500 companies 2024</a:t>
          </a:r>
        </a:p>
      </cx:txPr>
    </cx:title>
    <cx:plotArea>
      <cx:plotAreaRegion>
        <cx:series layoutId="funnel" uniqueId="{26FC599C-A76F-4DF3-BAD4-8297417949E3}">
          <cx:tx>
            <cx:txData>
              <cx:f>_xlchart.v2.4</cx:f>
              <cx:v>% of Index</cx:v>
            </cx:txData>
          </cx:tx>
          <cx:dataLabels>
            <cx:visibility seriesName="0" categoryName="0" value="1"/>
          </cx:dataLabels>
          <cx:dataId val="0"/>
        </cx:series>
      </cx:plotAreaRegion>
      <cx:axis id="0">
        <cx:catScaling gapWidth="0.5"/>
        <cx:tickLabels/>
      </cx:axis>
    </cx:plotArea>
  </cx:chart>
</cx:chartSpace>
</file>

<file path=xl/charts/chartEx5.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size">
        <cx:f>_xlchart.v1.2</cx:f>
      </cx:numDim>
    </cx:data>
  </cx:chartData>
  <cx:chart>
    <cx:title pos="t" align="ctr" overlay="0">
      <cx:tx>
        <cx:txData>
          <cx:v>GPU GIANTS (Nvidia H100 GPUs)</cx:v>
        </cx:txData>
      </cx:tx>
      <cx:txPr>
        <a:bodyPr spcFirstLastPara="1" vertOverflow="ellipsis" horzOverflow="overflow" wrap="square" lIns="0" tIns="0" rIns="0" bIns="0" anchor="ctr" anchorCtr="1"/>
        <a:lstStyle/>
        <a:p>
          <a:pPr algn="ctr" rtl="0">
            <a:defRPr/>
          </a:pPr>
          <a:r>
            <a:rPr lang="en-US" sz="1600" b="1" i="0" u="none" strike="noStrike" spc="0" normalizeH="0" baseline="0">
              <a:solidFill>
                <a:sysClr val="windowText" lastClr="000000">
                  <a:lumMod val="50000"/>
                  <a:lumOff val="50000"/>
                </a:sysClr>
              </a:solidFill>
              <a:latin typeface="Aptos Display" panose="02110004020202020204"/>
            </a:rPr>
            <a:t>GPU GIANTS (Nvidia H100 GPUs)</a:t>
          </a:r>
        </a:p>
      </cx:txPr>
    </cx:title>
    <cx:plotArea>
      <cx:plotAreaRegion>
        <cx:series layoutId="treemap" uniqueId="{5875AEED-FBE3-4154-8030-49DA5F0060F9}">
          <cx:tx>
            <cx:txData>
              <cx:f>_xlchart.v1.1</cx:f>
              <cx:v>H100 GPU Count</cx:v>
            </cx:txData>
          </cx:tx>
          <cx:dataLabels>
            <cx:visibility seriesName="0" categoryName="1" value="1"/>
            <cx:separator>, </cx:separator>
          </cx:dataLabels>
          <cx:dataId val="0"/>
          <cx:layoutPr>
            <cx:parentLabelLayout val="overlapping"/>
          </cx:layoutPr>
        </cx:series>
      </cx:plotAreaRegion>
    </cx:plotArea>
  </cx:chart>
</cx:chartSpace>
</file>

<file path=xl/charts/chartEx6.xml><?xml version="1.0" encoding="utf-8"?>
<cx:chartSpace xmlns:a="http://schemas.openxmlformats.org/drawingml/2006/main" xmlns:r="http://schemas.openxmlformats.org/officeDocument/2006/relationships" xmlns:cx="http://schemas.microsoft.com/office/drawing/2014/chartex">
  <cx:chartData>
    <cx:data id="0">
      <cx:strDim type="cat">
        <cx:f>_xlchart.v1.12</cx:f>
      </cx:strDim>
      <cx:numDim type="size">
        <cx:f>_xlchart.v1.14</cx:f>
      </cx:numDim>
    </cx:data>
  </cx:chartData>
  <cx:chart>
    <cx:title pos="t" align="ctr" overlay="0">
      <cx:tx>
        <cx:txData>
          <cx:v>The Most Popular Generative AI Tools (traffic, millions)</cx:v>
        </cx:txData>
      </cx:tx>
      <cx:txPr>
        <a:bodyPr spcFirstLastPara="1" vertOverflow="ellipsis" horzOverflow="overflow" wrap="square" lIns="0" tIns="0" rIns="0" bIns="0" anchor="ctr" anchorCtr="1"/>
        <a:lstStyle/>
        <a:p>
          <a:pPr algn="ctr" rtl="0">
            <a:defRPr/>
          </a:pPr>
          <a:r>
            <a:rPr lang="en-US" sz="1600" b="1" i="0" u="none" strike="noStrike" spc="0" normalizeH="0" baseline="0">
              <a:solidFill>
                <a:sysClr val="windowText" lastClr="000000">
                  <a:lumMod val="50000"/>
                  <a:lumOff val="50000"/>
                </a:sysClr>
              </a:solidFill>
              <a:latin typeface="Aptos Display" panose="02110004020202020204"/>
            </a:rPr>
            <a:t>The Most Popular Generative AI Tools (traffic, millions)</a:t>
          </a:r>
        </a:p>
      </cx:txPr>
    </cx:title>
    <cx:plotArea>
      <cx:plotAreaRegion>
        <cx:series layoutId="treemap" uniqueId="{3EE0B1FD-1224-46C5-B2BA-7BD90F485BBC}">
          <cx:tx>
            <cx:txData>
              <cx:f>_xlchart.v1.13</cx:f>
              <cx:v>Traffic in March 2024 (million visits)</cx:v>
            </cx:txData>
          </cx:tx>
          <cx:dataLabels pos="inEnd">
            <cx:visibility seriesName="0" categoryName="1" value="1"/>
            <cx:separator>, </cx:separator>
          </cx:dataLabels>
          <cx:dataId val="0"/>
          <cx:layoutPr>
            <cx:parentLabelLayout val="overlapping"/>
          </cx:layoutPr>
        </cx:series>
      </cx:plotAreaRegion>
    </cx:plotArea>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0.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1.xml><?xml version="1.0" encoding="utf-8"?>
<cs:chartStyle xmlns:cs="http://schemas.microsoft.com/office/drawing/2012/chartStyle" xmlns:a="http://schemas.openxmlformats.org/drawingml/2006/main" id="414">
  <cs:axisTitle>
    <cs:lnRef idx="0"/>
    <cs:fillRef idx="0"/>
    <cs:effectRef idx="0"/>
    <cs:fontRef idx="major">
      <a:schemeClr val="dk1">
        <a:lumMod val="50000"/>
        <a:lumOff val="50000"/>
      </a:schemeClr>
    </cs:fontRef>
    <cs:spPr>
      <a:solidFill>
        <a:schemeClr val="bg1">
          <a:lumMod val="85000"/>
        </a:schemeClr>
      </a:solidFill>
      <a:ln w="19050">
        <a:solidFill>
          <a:schemeClr val="bg1"/>
        </a:solidFill>
      </a:ln>
    </cs:spPr>
    <cs:defRPr sz="900"/>
  </cs:axisTitle>
  <cs:categoryAxis>
    <cs:lnRef idx="0"/>
    <cs:fillRef idx="0"/>
    <cs:effectRef idx="0"/>
    <cs:fontRef idx="major">
      <a:schemeClr val="dk1">
        <a:lumMod val="50000"/>
        <a:lumOff val="50000"/>
      </a:schemeClr>
    </cs:fontRef>
    <cs:defRPr sz="90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cs:chartArea>
  <cs:dataLabel>
    <cs:lnRef idx="0"/>
    <cs:fillRef idx="0"/>
    <cs:effectRef idx="0"/>
    <cs:fontRef idx="minor">
      <a:schemeClr val="dk1">
        <a:lumMod val="75000"/>
        <a:lumOff val="25000"/>
      </a:schemeClr>
    </cs:fontRef>
    <cs:defRPr sz="900"/>
    <cs:bodyPr lIns="38100" tIns="19050" rIns="38100" bIns="19050">
      <a:spAutoFit/>
    </cs:bodyPr>
  </cs:dataLabel>
  <cs:dataLabelCallout>
    <cs:lnRef idx="0"/>
    <cs:fillRef idx="0"/>
    <cs:effectRef idx="0"/>
    <cs:fontRef idx="major">
      <a:schemeClr val="dk1">
        <a:lumMod val="50000"/>
        <a:lumOff val="50000"/>
      </a:schemeClr>
    </cs:fontRef>
    <cs:spPr>
      <a:solidFill>
        <a:schemeClr val="lt1">
          <a:alpha val="75000"/>
        </a:schemeClr>
      </a:solidFill>
      <a:ln w="9525">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9525">
        <a:solidFill>
          <a:schemeClr val="lt1"/>
        </a:solidFill>
      </a:ln>
    </cs:spPr>
  </cs:dataPoint>
  <cs:dataPoint3D>
    <cs:lnRef idx="0"/>
    <cs:fillRef idx="0">
      <cs:styleClr val="auto"/>
    </cs:fillRef>
    <cs:effectRef idx="0"/>
    <cs:fontRef idx="minor">
      <a:schemeClr val="tx1"/>
    </cs:fontRef>
    <cs:spPr>
      <a:solidFill>
        <a:schemeClr val="phClr"/>
      </a:solidFill>
      <a:ln w="9525">
        <a:solidFill>
          <a:schemeClr val="lt1"/>
        </a:solidFill>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lumOff val="10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ajor">
      <a:schemeClr val="dk1">
        <a:lumMod val="50000"/>
        <a:lumOff val="50000"/>
      </a:schemeClr>
    </cs:fontRef>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ajor">
      <a:schemeClr val="dk1">
        <a:lumMod val="50000"/>
        <a:lumOff val="50000"/>
      </a:schemeClr>
    </cs:fontRef>
    <cs:defRPr sz="1600" b="1" spc="0" normalizeH="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ajor">
      <a:schemeClr val="dk1">
        <a:lumMod val="50000"/>
        <a:lumOff val="50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ajor">
      <a:schemeClr val="dk1">
        <a:lumMod val="50000"/>
        <a:lumOff val="50000"/>
      </a:schemeClr>
    </cs:fontRef>
    <cs:defRPr sz="900"/>
  </cs:valueAxis>
  <cs:wall>
    <cs:lnRef idx="0"/>
    <cs:fillRef idx="0"/>
    <cs:effectRef idx="0"/>
    <cs:fontRef idx="minor">
      <a:schemeClr val="dk1"/>
    </cs:fontRef>
  </cs:wall>
</cs:chartStyle>
</file>

<file path=xl/charts/style12.xml><?xml version="1.0" encoding="utf-8"?>
<cs:chartStyle xmlns:cs="http://schemas.microsoft.com/office/drawing/2012/chartStyle" xmlns:a="http://schemas.openxmlformats.org/drawingml/2006/main" id="414">
  <cs:axisTitle>
    <cs:lnRef idx="0"/>
    <cs:fillRef idx="0"/>
    <cs:effectRef idx="0"/>
    <cs:fontRef idx="major">
      <a:schemeClr val="dk1">
        <a:lumMod val="50000"/>
        <a:lumOff val="50000"/>
      </a:schemeClr>
    </cs:fontRef>
    <cs:spPr>
      <a:solidFill>
        <a:schemeClr val="bg1">
          <a:lumMod val="85000"/>
        </a:schemeClr>
      </a:solidFill>
      <a:ln w="19050">
        <a:solidFill>
          <a:schemeClr val="bg1"/>
        </a:solidFill>
      </a:ln>
    </cs:spPr>
    <cs:defRPr sz="900"/>
  </cs:axisTitle>
  <cs:categoryAxis>
    <cs:lnRef idx="0"/>
    <cs:fillRef idx="0"/>
    <cs:effectRef idx="0"/>
    <cs:fontRef idx="major">
      <a:schemeClr val="dk1">
        <a:lumMod val="50000"/>
        <a:lumOff val="50000"/>
      </a:schemeClr>
    </cs:fontRef>
    <cs:defRPr sz="900"/>
  </cs:categoryAxis>
  <cs:chartArea>
    <cs:lnRef idx="0"/>
    <cs:fillRef idx="0"/>
    <cs:effectRef idx="0"/>
    <cs:fontRef idx="minor">
      <a:schemeClr val="dk1"/>
    </cs:fontRef>
    <cs:spPr>
      <a:pattFill prst="dkDnDiag">
        <a:fgClr>
          <a:schemeClr val="lt1"/>
        </a:fgClr>
        <a:bgClr>
          <a:schemeClr val="dk1">
            <a:lumMod val="10000"/>
            <a:lumOff val="90000"/>
          </a:schemeClr>
        </a:bgClr>
      </a:pattFill>
      <a:ln w="9525" cap="flat" cmpd="sng" algn="ctr">
        <a:solidFill>
          <a:schemeClr val="dk1">
            <a:lumMod val="15000"/>
            <a:lumOff val="85000"/>
          </a:schemeClr>
        </a:solidFill>
        <a:round/>
      </a:ln>
    </cs:spPr>
    <cs:defRPr sz="900"/>
  </cs:chartArea>
  <cs:dataLabel>
    <cs:lnRef idx="0"/>
    <cs:fillRef idx="0"/>
    <cs:effectRef idx="0"/>
    <cs:fontRef idx="minor">
      <a:schemeClr val="dk1">
        <a:lumMod val="75000"/>
        <a:lumOff val="25000"/>
      </a:schemeClr>
    </cs:fontRef>
    <cs:defRPr sz="900"/>
    <cs:bodyPr lIns="38100" tIns="19050" rIns="38100" bIns="19050">
      <a:spAutoFit/>
    </cs:bodyPr>
  </cs:dataLabel>
  <cs:dataLabelCallout>
    <cs:lnRef idx="0"/>
    <cs:fillRef idx="0"/>
    <cs:effectRef idx="0"/>
    <cs:fontRef idx="major">
      <a:schemeClr val="dk1">
        <a:lumMod val="50000"/>
        <a:lumOff val="50000"/>
      </a:schemeClr>
    </cs:fontRef>
    <cs:spPr>
      <a:solidFill>
        <a:schemeClr val="lt1">
          <a:alpha val="75000"/>
        </a:schemeClr>
      </a:solidFill>
      <a:ln w="9525">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gradFill>
        <a:gsLst>
          <a:gs pos="100000">
            <a:schemeClr val="phClr">
              <a:lumMod val="60000"/>
              <a:lumOff val="40000"/>
            </a:schemeClr>
          </a:gs>
          <a:gs pos="0">
            <a:schemeClr val="phClr"/>
          </a:gs>
        </a:gsLst>
        <a:lin ang="5400000" scaled="0"/>
      </a:gradFill>
      <a:ln w="9525">
        <a:solidFill>
          <a:schemeClr val="lt1"/>
        </a:solidFill>
      </a:ln>
    </cs:spPr>
  </cs:dataPoint>
  <cs:dataPoint3D>
    <cs:lnRef idx="0"/>
    <cs:fillRef idx="0">
      <cs:styleClr val="auto"/>
    </cs:fillRef>
    <cs:effectRef idx="0"/>
    <cs:fontRef idx="minor">
      <a:schemeClr val="tx1"/>
    </cs:fontRef>
    <cs:spPr>
      <a:solidFill>
        <a:schemeClr val="phClr"/>
      </a:solidFill>
      <a:ln w="9525">
        <a:solidFill>
          <a:schemeClr val="lt1"/>
        </a:solidFill>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solidFill>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lumOff val="10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spPr>
      <a:solidFill>
        <a:schemeClr val="lt1">
          <a:alpha val="50000"/>
        </a:schemeClr>
      </a:solidFill>
    </cs:spPr>
    <cs:defRPr sz="9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ajor">
      <a:schemeClr val="dk1">
        <a:lumMod val="50000"/>
        <a:lumOff val="50000"/>
      </a:schemeClr>
    </cs:fontRef>
    <cs:defRPr sz="900"/>
  </cs:seriesAxis>
  <cs:seriesLine>
    <cs:lnRef idx="0"/>
    <cs:fillRef idx="0"/>
    <cs:effectRef idx="0"/>
    <cs:fontRef idx="minor">
      <a:schemeClr val="dk1"/>
    </cs:fontRef>
    <cs:spPr>
      <a:ln w="9525" cap="flat">
        <a:solidFill>
          <a:schemeClr val="bg1">
            <a:lumMod val="50000"/>
          </a:schemeClr>
        </a:solidFill>
        <a:round/>
      </a:ln>
    </cs:spPr>
  </cs:seriesLine>
  <cs:title>
    <cs:lnRef idx="0"/>
    <cs:fillRef idx="0"/>
    <cs:effectRef idx="0"/>
    <cs:fontRef idx="major">
      <a:schemeClr val="dk1">
        <a:lumMod val="50000"/>
        <a:lumOff val="50000"/>
      </a:schemeClr>
    </cs:fontRef>
    <cs:defRPr sz="1600" b="1" spc="0" normalizeH="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ajor">
      <a:schemeClr val="dk1">
        <a:lumMod val="50000"/>
        <a:lumOff val="50000"/>
      </a:schemeClr>
    </cs:fontRef>
    <cs:defRPr sz="900"/>
  </cs:trendlineLabel>
  <cs:upBar>
    <cs:lnRef idx="0"/>
    <cs:fillRef idx="0"/>
    <cs:effectRef idx="0"/>
    <cs:fontRef idx="minor">
      <a:schemeClr val="dk1"/>
    </cs:fontRef>
    <cs:spPr>
      <a:solidFill>
        <a:schemeClr val="lt1"/>
      </a:solidFill>
    </cs:spPr>
  </cs:upBar>
  <cs:valueAxis>
    <cs:lnRef idx="0"/>
    <cs:fillRef idx="0"/>
    <cs:effectRef idx="0"/>
    <cs:fontRef idx="major">
      <a:schemeClr val="dk1">
        <a:lumMod val="50000"/>
        <a:lumOff val="50000"/>
      </a:schemeClr>
    </cs:fontRef>
    <cs:defRPr sz="900"/>
  </cs:valueAxis>
  <cs:wall>
    <cs:lnRef idx="0"/>
    <cs:fillRef idx="0"/>
    <cs:effectRef idx="0"/>
    <cs:fontRef idx="minor">
      <a:schemeClr val="dk1"/>
    </cs:fontRef>
  </cs:wall>
</cs:chartStyle>
</file>

<file path=xl/charts/style13.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4.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5.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6.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17.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8.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19.xml><?xml version="1.0" encoding="utf-8"?>
<cs:chartStyle xmlns:cs="http://schemas.microsoft.com/office/drawing/2012/chartStyle" xmlns:a="http://schemas.openxmlformats.org/drawingml/2006/main" id="325">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5"/>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75000"/>
            <a:lumOff val="25000"/>
          </a:schemeClr>
        </a:solidFill>
      </a:ln>
    </cs:spPr>
  </cs:downBar>
  <cs:dropLine>
    <cs:lnRef idx="0"/>
    <cs:fillRef idx="0"/>
    <cs:effectRef idx="0"/>
    <cs:fontRef idx="minor">
      <a:schemeClr val="dk1"/>
    </cs:fontRef>
    <cs:spPr>
      <a:ln w="9525">
        <a:solidFill>
          <a:schemeClr val="tx1">
            <a:lumMod val="75000"/>
            <a:lumOff val="25000"/>
          </a:schemeClr>
        </a:solidFill>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75000"/>
            <a:lumOff val="25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xml><?xml version="1.0" encoding="utf-8"?>
<cs:chartStyle xmlns:cs="http://schemas.microsoft.com/office/drawing/2012/chartStyle" xmlns:a="http://schemas.openxmlformats.org/drawingml/2006/main" id="208">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20.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1.xml><?xml version="1.0" encoding="utf-8"?>
<cs:chartStyle xmlns:cs="http://schemas.microsoft.com/office/drawing/2012/chartStyle" xmlns:a="http://schemas.openxmlformats.org/drawingml/2006/main" id="325">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5"/>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75000"/>
            <a:lumOff val="25000"/>
          </a:schemeClr>
        </a:solidFill>
      </a:ln>
    </cs:spPr>
  </cs:downBar>
  <cs:dropLine>
    <cs:lnRef idx="0"/>
    <cs:fillRef idx="0"/>
    <cs:effectRef idx="0"/>
    <cs:fontRef idx="minor">
      <a:schemeClr val="dk1"/>
    </cs:fontRef>
    <cs:spPr>
      <a:ln w="9525">
        <a:solidFill>
          <a:schemeClr val="tx1">
            <a:lumMod val="75000"/>
            <a:lumOff val="25000"/>
          </a:schemeClr>
        </a:solidFill>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75000"/>
            <a:lumOff val="25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2.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3.xml><?xml version="1.0" encoding="utf-8"?>
<cs:chartStyle xmlns:cs="http://schemas.microsoft.com/office/drawing/2012/chartStyle" xmlns:a="http://schemas.openxmlformats.org/drawingml/2006/main" id="325">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5"/>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75000"/>
            <a:lumOff val="25000"/>
          </a:schemeClr>
        </a:solidFill>
      </a:ln>
    </cs:spPr>
  </cs:downBar>
  <cs:dropLine>
    <cs:lnRef idx="0"/>
    <cs:fillRef idx="0"/>
    <cs:effectRef idx="0"/>
    <cs:fontRef idx="minor">
      <a:schemeClr val="dk1"/>
    </cs:fontRef>
    <cs:spPr>
      <a:ln w="9525">
        <a:solidFill>
          <a:schemeClr val="tx1">
            <a:lumMod val="75000"/>
            <a:lumOff val="25000"/>
          </a:schemeClr>
        </a:solidFill>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75000"/>
            <a:lumOff val="25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4.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5.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6.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7.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8.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29.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30.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1.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2.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3.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4.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5.xml><?xml version="1.0" encoding="utf-8"?>
<cs:chartStyle xmlns:cs="http://schemas.microsoft.com/office/drawing/2012/chartStyle" xmlns:a="http://schemas.openxmlformats.org/drawingml/2006/main" id="254">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65000"/>
        <a:lumOff val="3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fillRef idx="2">
      <cs:styleClr val="auto"/>
    </cs:fillRef>
    <cs:effectRef idx="1"/>
    <cs:fontRef idx="minor">
      <a:schemeClr val="dk1"/>
    </cs:fontRef>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6.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37.xml><?xml version="1.0" encoding="utf-8"?>
<cs:chartStyle xmlns:cs="http://schemas.microsoft.com/office/drawing/2012/chartStyle" xmlns:a="http://schemas.openxmlformats.org/drawingml/2006/main" id="206">
  <cs:axisTitle>
    <cs:lnRef idx="0"/>
    <cs:fillRef idx="0"/>
    <cs:effectRef idx="0"/>
    <cs:fontRef idx="minor">
      <a:schemeClr val="tx1">
        <a:lumMod val="50000"/>
        <a:lumOff val="50000"/>
      </a:schemeClr>
    </cs:fontRef>
    <cs:defRPr sz="900" kern="1200" cap="all"/>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50000"/>
        <a:lumOff val="50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
  <cs:dataPoint3D>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3D>
  <cs:dataPointLine>
    <cs:lnRef idx="0">
      <cs:styleClr val="auto"/>
    </cs:lnRef>
    <cs:fillRef idx="2">
      <cs:styleClr val="auto"/>
    </cs:fillRef>
    <cs:effectRef idx="1"/>
    <cs:fontRef idx="minor">
      <a:schemeClr val="dk1"/>
    </cs:fontRef>
    <cs:spPr>
      <a:ln w="15875" cap="rnd">
        <a:solidFill>
          <a:schemeClr val="phClr"/>
        </a:solidFill>
        <a:round/>
      </a:ln>
    </cs:spPr>
  </cs:dataPointLine>
  <cs:dataPointMarker>
    <cs:lnRef idx="0">
      <cs:styleClr val="auto"/>
    </cs:lnRef>
    <cs:fillRef idx="2">
      <cs:styleClr val="auto"/>
    </cs:fillRef>
    <cs:effectRef idx="1"/>
    <cs:fontRef idx="minor">
      <a:schemeClr val="dk1"/>
    </cs:fontRef>
    <cs:spPr>
      <a:ln w="9525" cap="flat" cmpd="sng" algn="ctr">
        <a:solidFill>
          <a:schemeClr val="phClr">
            <a:shade val="95000"/>
          </a:schemeClr>
        </a:solidFill>
        <a:round/>
      </a:ln>
    </cs:spPr>
  </cs:dataPointMarker>
  <cs:dataPointMarkerLayout symbol="circle" size="4"/>
  <cs:dataPointWireframe>
    <cs:lnRef idx="0">
      <cs:styleClr val="auto"/>
    </cs:lnRef>
    <cs:fillRef idx="2"/>
    <cs:effectRef idx="0"/>
    <cs:fontRef idx="minor">
      <a:schemeClr val="dk1"/>
    </cs:fontRef>
    <cs:spPr>
      <a:ln w="952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50000"/>
            <a:lumOff val="50000"/>
          </a:schemeClr>
        </a:solidFill>
      </a:ln>
    </cs:spPr>
  </cs:downBar>
  <cs:dropLine>
    <cs:lnRef idx="0"/>
    <cs:fillRef idx="0"/>
    <cs:effectRef idx="0"/>
    <cs:fontRef idx="minor">
      <a:schemeClr val="dk1"/>
    </cs:fontRef>
    <cs:spPr>
      <a:ln w="9525">
        <a:solidFill>
          <a:schemeClr val="tx1">
            <a:lumMod val="35000"/>
            <a:lumOff val="65000"/>
          </a:schemeClr>
        </a:solidFill>
        <a:prstDash val="dash"/>
      </a:ln>
    </cs:spPr>
  </cs:dropLine>
  <cs:errorBar>
    <cs:lnRef idx="0"/>
    <cs:fillRef idx="0"/>
    <cs:effectRef idx="0"/>
    <cs:fontRef idx="minor">
      <a:schemeClr val="dk1"/>
    </cs:fontRef>
    <cs:spPr>
      <a:ln w="9525">
        <a:solidFill>
          <a:schemeClr val="tx1">
            <a:lumMod val="50000"/>
            <a:lumOff val="50000"/>
          </a:schemeClr>
        </a:solidFill>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5000"/>
            <a:lumOff val="95000"/>
          </a:schemeClr>
        </a:solidFill>
      </a:ln>
    </cs:spPr>
  </cs:gridlineMinor>
  <cs:hiLoLine>
    <cs:lnRef idx="0"/>
    <cs:fillRef idx="0"/>
    <cs:effectRef idx="0"/>
    <cs:fontRef idx="minor">
      <a:schemeClr val="dk1"/>
    </cs:fontRef>
    <cs:spPr>
      <a:ln w="9525">
        <a:solidFill>
          <a:schemeClr val="tx1">
            <a:lumMod val="50000"/>
            <a:lumOff val="50000"/>
          </a:schemeClr>
        </a:solidFill>
        <a:prstDash val="dash"/>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50000"/>
        <a:lumOff val="50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dk1"/>
    </cs:fontRef>
    <cs:spPr>
      <a:ln w="9525">
        <a:solidFill>
          <a:schemeClr val="tx1">
            <a:lumMod val="35000"/>
            <a:lumOff val="65000"/>
          </a:schemeClr>
        </a:solidFill>
        <a:prstDash val="dash"/>
      </a:ln>
    </cs:spPr>
  </cs:seriesLine>
  <cs:title>
    <cs:lnRef idx="0"/>
    <cs:fillRef idx="0"/>
    <cs:effectRef idx="0"/>
    <cs:fontRef idx="minor">
      <a:schemeClr val="tx1">
        <a:lumMod val="50000"/>
        <a:lumOff val="50000"/>
      </a:schemeClr>
    </cs:fontRef>
    <cs:defRPr sz="1400" kern="1200" cap="none" spc="20" baseline="0"/>
  </cs:title>
  <cs:trendline>
    <cs:lnRef idx="0">
      <cs:styleClr val="auto"/>
    </cs:lnRef>
    <cs:fillRef idx="2"/>
    <cs:effectRef idx="0"/>
    <cs:fontRef idx="minor">
      <a:schemeClr val="dk1"/>
    </cs:fontRef>
    <cs:spPr>
      <a:ln w="9525" cap="rnd">
        <a:solidFill>
          <a:schemeClr val="phClr"/>
        </a:solidFill>
      </a:ln>
    </cs:spPr>
  </cs:trendline>
  <cs:trendlineLabel>
    <cs:lnRef idx="0"/>
    <cs:fillRef idx="0"/>
    <cs:effectRef idx="0"/>
    <cs:fontRef idx="minor">
      <a:schemeClr val="tx1">
        <a:lumMod val="50000"/>
        <a:lumOff val="50000"/>
      </a:schemeClr>
    </cs:fontRef>
    <cs:defRPr sz="900" kern="1200"/>
  </cs:trendlineLabel>
  <cs:upBar>
    <cs:lnRef idx="0"/>
    <cs:fillRef idx="0"/>
    <cs:effectRef idx="0"/>
    <cs:fontRef idx="minor">
      <a:schemeClr val="dk1"/>
    </cs:fontRef>
    <cs:spPr>
      <a:solidFill>
        <a:schemeClr val="lt1"/>
      </a:solidFill>
      <a:ln w="9525">
        <a:solidFill>
          <a:schemeClr val="tx1">
            <a:lumMod val="50000"/>
            <a:lumOff val="50000"/>
          </a:schemeClr>
        </a:solidFill>
      </a:ln>
    </cs:spPr>
  </cs:upBar>
  <cs:valueAxis>
    <cs:lnRef idx="0"/>
    <cs:fillRef idx="0"/>
    <cs:effectRef idx="0"/>
    <cs:fontRef idx="minor">
      <a:schemeClr val="tx1">
        <a:lumMod val="50000"/>
        <a:lumOff val="50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221">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5000"/>
            <a:lumOff val="9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5.xml><?xml version="1.0" encoding="utf-8"?>
<cs:chartStyle xmlns:cs="http://schemas.microsoft.com/office/drawing/2012/chartStyle" xmlns:a="http://schemas.openxmlformats.org/drawingml/2006/main" id="232">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dk1"/>
    </cs:fontRef>
    <cs:spPr>
      <a:ln w="22225" cap="rnd">
        <a:solidFill>
          <a:schemeClr val="ph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alpha val="54000"/>
          </a:schemeClr>
        </a:solidFill>
        <a:round/>
      </a:ln>
    </cs:spPr>
  </cs:gridlineMajor>
  <cs:gridlineMinor>
    <cs:lnRef idx="0"/>
    <cs:fillRef idx="0"/>
    <cs:effectRef idx="0"/>
    <cs:fontRef idx="minor">
      <a:schemeClr val="dk1"/>
    </cs:fontRef>
    <cs:spPr>
      <a:ln w="9525" cap="flat" cmpd="sng" algn="ctr">
        <a:solidFill>
          <a:schemeClr val="dk1">
            <a:lumMod val="15000"/>
            <a:lumOff val="85000"/>
            <a:alpha val="51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charts/style6.xml><?xml version="1.0" encoding="utf-8"?>
<cs:chartStyle xmlns:cs="http://schemas.microsoft.com/office/drawing/2012/chartStyle" xmlns:a="http://schemas.openxmlformats.org/drawingml/2006/main" id="425">
  <cs:axisTitle>
    <cs:lnRef idx="0"/>
    <cs:fillRef idx="0"/>
    <cs:effectRef idx="0"/>
    <cs:fontRef idx="minor">
      <a:schemeClr val="tx1">
        <a:lumMod val="50000"/>
        <a:lumOff val="50000"/>
      </a:schemeClr>
    </cs:fontRef>
    <cs:defRPr sz="900"/>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cs:chartArea>
  <cs:dataLabel>
    <cs:lnRef idx="0"/>
    <cs:fillRef idx="0"/>
    <cs:effectRef idx="0"/>
    <cs:fontRef idx="minor">
      <a:schemeClr val="tx1">
        <a:lumMod val="50000"/>
        <a:lumOff val="50000"/>
      </a:schemeClr>
    </cs:fontRef>
    <cs:defRPr sz="900"/>
  </cs:dataLabel>
  <cs:dataLabelCallout>
    <cs:lnRef idx="0"/>
    <cs:fillRef idx="0"/>
    <cs:effectRef idx="0"/>
    <cs:fontRef idx="minor">
      <a:schemeClr val="dk1">
        <a:lumMod val="50000"/>
        <a:lumOff val="50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ln w="9525" cap="flat" cmpd="sng" algn="ctr">
        <a:solidFill>
          <a:schemeClr val="phClr">
            <a:alpha val="50000"/>
          </a:schemeClr>
        </a:solidFill>
        <a:round/>
      </a:ln>
    </cs:spPr>
  </cs:dataPoint>
  <cs:dataPoint3D>
    <cs:lnRef idx="0">
      <cs:styleClr val="auto"/>
    </cs:lnRef>
    <cs:fillRef idx="0">
      <cs:styleClr val="auto"/>
    </cs:fillRef>
    <cs:effectRef idx="0"/>
    <cs:fontRef idx="minor">
      <a:schemeClr val="dk1"/>
    </cs:fontRef>
    <cs:spPr>
      <a:solidFill>
        <a:schemeClr val="phClr"/>
      </a:solidFill>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4"/>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dk1"/>
    </cs:fontRef>
    <cs:spPr>
      <a:ln w="9525" cap="flat">
        <a:solidFill>
          <a:srgbClr val="D9D9D9"/>
        </a:solidFill>
        <a:round/>
      </a:ln>
    </cs:spPr>
  </cs:seriesLine>
  <cs:title>
    <cs:lnRef idx="0"/>
    <cs:fillRef idx="0"/>
    <cs:effectRef idx="0"/>
    <cs:fontRef idx="minor">
      <a:schemeClr val="tx1">
        <a:lumMod val="50000"/>
        <a:lumOff val="50000"/>
      </a:schemeClr>
    </cs:fontRef>
    <cs:defRPr sz="1400" cap="none" spc="2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50000"/>
        <a:lumOff val="50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50000"/>
        <a:lumOff val="50000"/>
      </a:schemeClr>
    </cs:fontRef>
    <cs:defRPr sz="900"/>
  </cs:valueAxis>
  <cs:wall>
    <cs:lnRef idx="0"/>
    <cs:fillRef idx="0"/>
    <cs:effectRef idx="0"/>
    <cs:fontRef idx="minor">
      <a:schemeClr val="dk1"/>
    </cs:fontRef>
  </cs:wall>
</cs:chartStyle>
</file>

<file path=xl/charts/style7.xml><?xml version="1.0" encoding="utf-8"?>
<cs:chartStyle xmlns:cs="http://schemas.microsoft.com/office/drawing/2012/chartStyle" xmlns:a="http://schemas.openxmlformats.org/drawingml/2006/main" id="425">
  <cs:axisTitle>
    <cs:lnRef idx="0"/>
    <cs:fillRef idx="0"/>
    <cs:effectRef idx="0"/>
    <cs:fontRef idx="minor">
      <a:schemeClr val="tx1">
        <a:lumMod val="50000"/>
        <a:lumOff val="50000"/>
      </a:schemeClr>
    </cs:fontRef>
    <cs:defRPr sz="900"/>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cs:chartArea>
  <cs:dataLabel>
    <cs:lnRef idx="0"/>
    <cs:fillRef idx="0"/>
    <cs:effectRef idx="0"/>
    <cs:fontRef idx="minor">
      <a:schemeClr val="tx1">
        <a:lumMod val="50000"/>
        <a:lumOff val="50000"/>
      </a:schemeClr>
    </cs:fontRef>
    <cs:defRPr sz="900"/>
  </cs:dataLabel>
  <cs:dataLabelCallout>
    <cs:lnRef idx="0"/>
    <cs:fillRef idx="0"/>
    <cs:effectRef idx="0"/>
    <cs:fontRef idx="minor">
      <a:schemeClr val="dk1">
        <a:lumMod val="50000"/>
        <a:lumOff val="50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ln w="9525" cap="flat" cmpd="sng" algn="ctr">
        <a:solidFill>
          <a:schemeClr val="phClr">
            <a:alpha val="50000"/>
          </a:schemeClr>
        </a:solidFill>
        <a:round/>
      </a:ln>
    </cs:spPr>
  </cs:dataPoint>
  <cs:dataPoint3D>
    <cs:lnRef idx="0">
      <cs:styleClr val="auto"/>
    </cs:lnRef>
    <cs:fillRef idx="0">
      <cs:styleClr val="auto"/>
    </cs:fillRef>
    <cs:effectRef idx="0"/>
    <cs:fontRef idx="minor">
      <a:schemeClr val="dk1"/>
    </cs:fontRef>
    <cs:spPr>
      <a:solidFill>
        <a:schemeClr val="phClr"/>
      </a:solidFill>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4"/>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dk1"/>
    </cs:fontRef>
    <cs:spPr>
      <a:ln w="9525" cap="flat">
        <a:solidFill>
          <a:srgbClr val="D9D9D9"/>
        </a:solidFill>
        <a:round/>
      </a:ln>
    </cs:spPr>
  </cs:seriesLine>
  <cs:title>
    <cs:lnRef idx="0"/>
    <cs:fillRef idx="0"/>
    <cs:effectRef idx="0"/>
    <cs:fontRef idx="minor">
      <a:schemeClr val="tx1">
        <a:lumMod val="50000"/>
        <a:lumOff val="50000"/>
      </a:schemeClr>
    </cs:fontRef>
    <cs:defRPr sz="1400" cap="none" spc="2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50000"/>
        <a:lumOff val="50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50000"/>
        <a:lumOff val="50000"/>
      </a:schemeClr>
    </cs:fontRef>
    <cs:defRPr sz="900"/>
  </cs:valueAxis>
  <cs:wall>
    <cs:lnRef idx="0"/>
    <cs:fillRef idx="0"/>
    <cs:effectRef idx="0"/>
    <cs:fontRef idx="minor">
      <a:schemeClr val="dk1"/>
    </cs:fontRef>
  </cs:wall>
</cs:chartStyle>
</file>

<file path=xl/charts/style8.xml><?xml version="1.0" encoding="utf-8"?>
<cs:chartStyle xmlns:cs="http://schemas.microsoft.com/office/drawing/2012/chartStyle" xmlns:a="http://schemas.openxmlformats.org/drawingml/2006/main" id="425">
  <cs:axisTitle>
    <cs:lnRef idx="0"/>
    <cs:fillRef idx="0"/>
    <cs:effectRef idx="0"/>
    <cs:fontRef idx="minor">
      <a:schemeClr val="tx1">
        <a:lumMod val="50000"/>
        <a:lumOff val="50000"/>
      </a:schemeClr>
    </cs:fontRef>
    <cs:defRPr sz="900"/>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cs:chartArea>
  <cs:dataLabel>
    <cs:lnRef idx="0"/>
    <cs:fillRef idx="0"/>
    <cs:effectRef idx="0"/>
    <cs:fontRef idx="minor">
      <a:schemeClr val="tx1">
        <a:lumMod val="50000"/>
        <a:lumOff val="50000"/>
      </a:schemeClr>
    </cs:fontRef>
    <cs:defRPr sz="900"/>
  </cs:dataLabel>
  <cs:dataLabelCallout>
    <cs:lnRef idx="0"/>
    <cs:fillRef idx="0"/>
    <cs:effectRef idx="0"/>
    <cs:fontRef idx="minor">
      <a:schemeClr val="dk1">
        <a:lumMod val="50000"/>
        <a:lumOff val="50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ln w="9525" cap="flat" cmpd="sng" algn="ctr">
        <a:solidFill>
          <a:schemeClr val="phClr">
            <a:alpha val="50000"/>
          </a:schemeClr>
        </a:solidFill>
        <a:round/>
      </a:ln>
    </cs:spPr>
  </cs:dataPoint>
  <cs:dataPoint3D>
    <cs:lnRef idx="0">
      <cs:styleClr val="auto"/>
    </cs:lnRef>
    <cs:fillRef idx="0">
      <cs:styleClr val="auto"/>
    </cs:fillRef>
    <cs:effectRef idx="0"/>
    <cs:fontRef idx="minor">
      <a:schemeClr val="dk1"/>
    </cs:fontRef>
    <cs:spPr>
      <a:solidFill>
        <a:schemeClr val="phClr"/>
      </a:solidFill>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4"/>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dk1"/>
    </cs:fontRef>
    <cs:spPr>
      <a:ln w="9525" cap="flat">
        <a:solidFill>
          <a:srgbClr val="D9D9D9"/>
        </a:solidFill>
        <a:round/>
      </a:ln>
    </cs:spPr>
  </cs:seriesLine>
  <cs:title>
    <cs:lnRef idx="0"/>
    <cs:fillRef idx="0"/>
    <cs:effectRef idx="0"/>
    <cs:fontRef idx="minor">
      <a:schemeClr val="tx1">
        <a:lumMod val="50000"/>
        <a:lumOff val="50000"/>
      </a:schemeClr>
    </cs:fontRef>
    <cs:defRPr sz="1400" cap="none" spc="2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50000"/>
        <a:lumOff val="50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50000"/>
        <a:lumOff val="50000"/>
      </a:schemeClr>
    </cs:fontRef>
    <cs:defRPr sz="900"/>
  </cs:valueAxis>
  <cs:wall>
    <cs:lnRef idx="0"/>
    <cs:fillRef idx="0"/>
    <cs:effectRef idx="0"/>
    <cs:fontRef idx="minor">
      <a:schemeClr val="dk1"/>
    </cs:fontRef>
  </cs:wall>
</cs:chartStyle>
</file>

<file path=xl/charts/style9.xml><?xml version="1.0" encoding="utf-8"?>
<cs:chartStyle xmlns:cs="http://schemas.microsoft.com/office/drawing/2012/chartStyle" xmlns:a="http://schemas.openxmlformats.org/drawingml/2006/main" id="425">
  <cs:axisTitle>
    <cs:lnRef idx="0"/>
    <cs:fillRef idx="0"/>
    <cs:effectRef idx="0"/>
    <cs:fontRef idx="minor">
      <a:schemeClr val="tx1">
        <a:lumMod val="50000"/>
        <a:lumOff val="50000"/>
      </a:schemeClr>
    </cs:fontRef>
    <cs:defRPr sz="900"/>
  </cs:axisTitle>
  <cs:category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cs:chartArea>
  <cs:dataLabel>
    <cs:lnRef idx="0"/>
    <cs:fillRef idx="0"/>
    <cs:effectRef idx="0"/>
    <cs:fontRef idx="minor">
      <a:schemeClr val="tx1">
        <a:lumMod val="50000"/>
        <a:lumOff val="50000"/>
      </a:schemeClr>
    </cs:fontRef>
    <cs:defRPr sz="900"/>
  </cs:dataLabel>
  <cs:dataLabelCallout>
    <cs:lnRef idx="0"/>
    <cs:fillRef idx="0"/>
    <cs:effectRef idx="0"/>
    <cs:fontRef idx="minor">
      <a:schemeClr val="dk1">
        <a:lumMod val="50000"/>
        <a:lumOff val="50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styleClr val="auto"/>
    </cs:lnRef>
    <cs:fillRef idx="0">
      <cs:styleClr val="auto"/>
    </cs:fillRef>
    <cs:effectRef idx="0"/>
    <cs:fontRef idx="minor">
      <a:schemeClr val="dk1"/>
    </cs:fontRef>
    <cs:spPr>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ln w="9525" cap="flat" cmpd="sng" algn="ctr">
        <a:solidFill>
          <a:schemeClr val="phClr">
            <a:alpha val="50000"/>
          </a:schemeClr>
        </a:solidFill>
        <a:round/>
      </a:ln>
    </cs:spPr>
  </cs:dataPoint>
  <cs:dataPoint3D>
    <cs:lnRef idx="0">
      <cs:styleClr val="auto"/>
    </cs:lnRef>
    <cs:fillRef idx="0">
      <cs:styleClr val="auto"/>
    </cs:fillRef>
    <cs:effectRef idx="0"/>
    <cs:fontRef idx="minor">
      <a:schemeClr val="dk1"/>
    </cs:fontRef>
    <cs:spPr>
      <a:solidFill>
        <a:schemeClr val="phClr"/>
      </a:solidFill>
      <a:ln w="9525" cap="flat" cmpd="sng" algn="ctr">
        <a:solidFill>
          <a:schemeClr val="phClr">
            <a:shade val="95000"/>
          </a:schemeClr>
        </a:solidFill>
        <a:round/>
      </a:ln>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fillRef idx="0">
      <cs:styleClr val="auto"/>
    </cs:fillRef>
    <cs:effectRef idx="0"/>
    <cs:fontRef idx="minor">
      <a:schemeClr val="dk1"/>
    </cs:fontRef>
    <cs:spPr>
      <a:solidFill>
        <a:schemeClr val="phClr"/>
      </a:solidFill>
      <a:ln w="9525">
        <a:solidFill>
          <a:schemeClr val="lt1"/>
        </a:solidFill>
      </a:ln>
    </cs:spPr>
  </cs:dataPointMarker>
  <cs:dataPointMarkerLayout symbol="circle" size="4"/>
  <cs:dataPointWireframe>
    <cs:lnRef idx="0">
      <cs:styleClr val="auto"/>
    </cs:lnRef>
    <cs:fillRef idx="0"/>
    <cs:effectRef idx="0"/>
    <cs:fontRef idx="minor">
      <a:schemeClr val="dk1"/>
    </cs:fontRef>
    <cs:spPr>
      <a:ln w="28575" cap="rnd">
        <a:solidFill>
          <a:schemeClr val="phClr"/>
        </a:solidFill>
        <a:round/>
      </a:ln>
    </cs:spPr>
  </cs:dataPointWireframe>
  <cs:dataTable>
    <cs:lnRef idx="0"/>
    <cs:fillRef idx="0"/>
    <cs:effectRef idx="0"/>
    <cs:fontRef idx="minor">
      <a:schemeClr val="tx1">
        <a:lumMod val="50000"/>
        <a:lumOff val="50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solidFill>
          <a:schemeClr val="tx1">
            <a:lumMod val="15000"/>
            <a:lumOff val="85000"/>
          </a:schemeClr>
        </a:solidFill>
        <a:round/>
      </a:ln>
    </cs:spPr>
  </cs:gridlineMajor>
  <cs:gridlineMinor>
    <cs:lnRef idx="0"/>
    <cs:fillRef idx="0"/>
    <cs:effectRef idx="0"/>
    <cs:fontRef idx="minor">
      <a:schemeClr val="dk1"/>
    </cs:fontRef>
    <cs:spPr>
      <a:ln>
        <a:solidFill>
          <a:schemeClr val="tx1">
            <a:lumMod val="15000"/>
            <a:lumOff val="85000"/>
            <a:lumOff val="10000"/>
          </a:schemeClr>
        </a:solidFill>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50000"/>
        <a:lumOff val="50000"/>
      </a:schemeClr>
    </cs:fontRef>
    <cs:defRPr sz="9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50000"/>
        <a:lumOff val="50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dk1"/>
    </cs:fontRef>
    <cs:spPr>
      <a:ln w="9525" cap="flat">
        <a:solidFill>
          <a:srgbClr val="D9D9D9"/>
        </a:solidFill>
        <a:round/>
      </a:ln>
    </cs:spPr>
  </cs:seriesLine>
  <cs:title>
    <cs:lnRef idx="0"/>
    <cs:fillRef idx="0"/>
    <cs:effectRef idx="0"/>
    <cs:fontRef idx="minor">
      <a:schemeClr val="tx1">
        <a:lumMod val="50000"/>
        <a:lumOff val="50000"/>
      </a:schemeClr>
    </cs:fontRef>
    <cs:defRPr sz="1400" cap="none" spc="20"/>
  </cs:title>
  <cs:trendline>
    <cs:lnRef idx="0">
      <cs:styleClr val="auto"/>
    </cs:lnRef>
    <cs:fillRef idx="0"/>
    <cs:effectRef idx="0"/>
    <cs:fontRef idx="minor">
      <a:schemeClr val="dk1"/>
    </cs:fontRef>
    <cs:spPr>
      <a:ln w="19050" cap="rnd">
        <a:solidFill>
          <a:schemeClr val="phClr"/>
        </a:solidFill>
        <a:prstDash val="sysDash"/>
      </a:ln>
    </cs:spPr>
  </cs:trendline>
  <cs:trendlineLabel>
    <cs:lnRef idx="0"/>
    <cs:fillRef idx="0"/>
    <cs:effectRef idx="0"/>
    <cs:fontRef idx="minor">
      <a:schemeClr val="tx1">
        <a:lumMod val="50000"/>
        <a:lumOff val="50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50000"/>
        <a:lumOff val="50000"/>
      </a:schemeClr>
    </cs:fontRef>
    <cs:defRPr sz="9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openxmlformats.org/officeDocument/2006/relationships/image" Target="../media/image6.jpeg"/><Relationship Id="rId1" Type="http://schemas.openxmlformats.org/officeDocument/2006/relationships/image" Target="../media/image5.png"/><Relationship Id="rId4" Type="http://schemas.openxmlformats.org/officeDocument/2006/relationships/chart" Target="../charts/chart2.xml"/></Relationships>
</file>

<file path=xl/drawings/_rels/drawing10.xml.rels><?xml version="1.0" encoding="UTF-8" standalone="yes"?>
<Relationships xmlns="http://schemas.openxmlformats.org/package/2006/relationships"><Relationship Id="rId3" Type="http://schemas.openxmlformats.org/officeDocument/2006/relationships/image" Target="../media/image45.png"/><Relationship Id="rId2" Type="http://schemas.openxmlformats.org/officeDocument/2006/relationships/image" Target="../media/image44.png"/><Relationship Id="rId1" Type="http://schemas.openxmlformats.org/officeDocument/2006/relationships/image" Target="../media/image43.png"/><Relationship Id="rId5" Type="http://schemas.openxmlformats.org/officeDocument/2006/relationships/chart" Target="../charts/chart17.xml"/><Relationship Id="rId4" Type="http://schemas.openxmlformats.org/officeDocument/2006/relationships/chart" Target="../charts/chart16.xml"/></Relationships>
</file>

<file path=xl/drawings/_rels/drawing11.xml.rels><?xml version="1.0" encoding="UTF-8" standalone="yes"?>
<Relationships xmlns="http://schemas.openxmlformats.org/package/2006/relationships"><Relationship Id="rId2" Type="http://schemas.openxmlformats.org/officeDocument/2006/relationships/chart" Target="../charts/chart19.xml"/><Relationship Id="rId1" Type="http://schemas.openxmlformats.org/officeDocument/2006/relationships/chart" Target="../charts/chart18.xml"/></Relationships>
</file>

<file path=xl/drawings/_rels/drawing12.xml.rels><?xml version="1.0" encoding="UTF-8" standalone="yes"?>
<Relationships xmlns="http://schemas.openxmlformats.org/package/2006/relationships"><Relationship Id="rId3" Type="http://schemas.openxmlformats.org/officeDocument/2006/relationships/chart" Target="../charts/chart22.xml"/><Relationship Id="rId2" Type="http://schemas.openxmlformats.org/officeDocument/2006/relationships/chart" Target="../charts/chart21.xml"/><Relationship Id="rId1" Type="http://schemas.openxmlformats.org/officeDocument/2006/relationships/chart" Target="../charts/chart20.xml"/></Relationships>
</file>

<file path=xl/drawings/_rels/drawing13.xml.rels><?xml version="1.0" encoding="UTF-8" standalone="yes"?>
<Relationships xmlns="http://schemas.openxmlformats.org/package/2006/relationships"><Relationship Id="rId2" Type="http://schemas.openxmlformats.org/officeDocument/2006/relationships/chart" Target="../charts/chart24.xml"/><Relationship Id="rId1" Type="http://schemas.openxmlformats.org/officeDocument/2006/relationships/chart" Target="../charts/chart23.xml"/></Relationships>
</file>

<file path=xl/drawings/_rels/drawing14.xml.rels><?xml version="1.0" encoding="UTF-8" standalone="yes"?>
<Relationships xmlns="http://schemas.openxmlformats.org/package/2006/relationships"><Relationship Id="rId3" Type="http://schemas.openxmlformats.org/officeDocument/2006/relationships/chart" Target="../charts/chart27.xml"/><Relationship Id="rId2" Type="http://schemas.openxmlformats.org/officeDocument/2006/relationships/chart" Target="../charts/chart26.xml"/><Relationship Id="rId1" Type="http://schemas.openxmlformats.org/officeDocument/2006/relationships/chart" Target="../charts/chart25.xml"/></Relationships>
</file>

<file path=xl/drawings/_rels/drawing15.xml.rels><?xml version="1.0" encoding="UTF-8" standalone="yes"?>
<Relationships xmlns="http://schemas.openxmlformats.org/package/2006/relationships"><Relationship Id="rId3" Type="http://schemas.openxmlformats.org/officeDocument/2006/relationships/image" Target="../media/image46.jpeg"/><Relationship Id="rId2" Type="http://schemas.openxmlformats.org/officeDocument/2006/relationships/chart" Target="../charts/chart29.xml"/><Relationship Id="rId1" Type="http://schemas.openxmlformats.org/officeDocument/2006/relationships/chart" Target="../charts/chart28.xml"/><Relationship Id="rId5" Type="http://schemas.openxmlformats.org/officeDocument/2006/relationships/image" Target="../media/image48.jpg"/><Relationship Id="rId4" Type="http://schemas.openxmlformats.org/officeDocument/2006/relationships/image" Target="../media/image47.png"/></Relationships>
</file>

<file path=xl/drawings/_rels/drawing16.xml.rels><?xml version="1.0" encoding="UTF-8" standalone="yes"?>
<Relationships xmlns="http://schemas.openxmlformats.org/package/2006/relationships"><Relationship Id="rId1" Type="http://schemas.openxmlformats.org/officeDocument/2006/relationships/image" Target="../media/image49.png"/></Relationships>
</file>

<file path=xl/drawings/_rels/drawing17.xml.rels><?xml version="1.0" encoding="UTF-8" standalone="yes"?>
<Relationships xmlns="http://schemas.openxmlformats.org/package/2006/relationships"><Relationship Id="rId2" Type="http://schemas.openxmlformats.org/officeDocument/2006/relationships/image" Target="../media/image50.png"/><Relationship Id="rId1" Type="http://schemas.openxmlformats.org/officeDocument/2006/relationships/chart" Target="../charts/chart30.xml"/></Relationships>
</file>

<file path=xl/drawings/_rels/drawing18.xml.rels><?xml version="1.0" encoding="UTF-8" standalone="yes"?>
<Relationships xmlns="http://schemas.openxmlformats.org/package/2006/relationships"><Relationship Id="rId2" Type="http://schemas.openxmlformats.org/officeDocument/2006/relationships/image" Target="../media/image51.png"/><Relationship Id="rId1" Type="http://schemas.openxmlformats.org/officeDocument/2006/relationships/chart" Target="../charts/chart31.xml"/></Relationships>
</file>

<file path=xl/drawings/_rels/drawing2.xml.rels><?xml version="1.0" encoding="UTF-8" standalone="yes"?>
<Relationships xmlns="http://schemas.openxmlformats.org/package/2006/relationships"><Relationship Id="rId8" Type="http://schemas.openxmlformats.org/officeDocument/2006/relationships/image" Target="../media/image14.png"/><Relationship Id="rId13" Type="http://schemas.openxmlformats.org/officeDocument/2006/relationships/image" Target="../media/image17.png"/><Relationship Id="rId3" Type="http://schemas.openxmlformats.org/officeDocument/2006/relationships/image" Target="../media/image9.png"/><Relationship Id="rId7" Type="http://schemas.openxmlformats.org/officeDocument/2006/relationships/image" Target="../media/image13.png"/><Relationship Id="rId12" Type="http://schemas.openxmlformats.org/officeDocument/2006/relationships/chart" Target="../charts/chart4.xml"/><Relationship Id="rId2" Type="http://schemas.openxmlformats.org/officeDocument/2006/relationships/image" Target="../media/image8.png"/><Relationship Id="rId1" Type="http://schemas.openxmlformats.org/officeDocument/2006/relationships/image" Target="../media/image7.png"/><Relationship Id="rId6" Type="http://schemas.openxmlformats.org/officeDocument/2006/relationships/image" Target="../media/image12.png"/><Relationship Id="rId11" Type="http://schemas.openxmlformats.org/officeDocument/2006/relationships/chart" Target="../charts/chart3.xml"/><Relationship Id="rId5" Type="http://schemas.openxmlformats.org/officeDocument/2006/relationships/image" Target="../media/image11.png"/><Relationship Id="rId10" Type="http://schemas.openxmlformats.org/officeDocument/2006/relationships/image" Target="../media/image16.jpeg"/><Relationship Id="rId4" Type="http://schemas.openxmlformats.org/officeDocument/2006/relationships/image" Target="../media/image10.png"/><Relationship Id="rId9" Type="http://schemas.openxmlformats.org/officeDocument/2006/relationships/image" Target="../media/image15.jpeg"/></Relationships>
</file>

<file path=xl/drawings/_rels/drawing3.xml.rels><?xml version="1.0" encoding="UTF-8" standalone="yes"?>
<Relationships xmlns="http://schemas.openxmlformats.org/package/2006/relationships"><Relationship Id="rId8" Type="http://schemas.openxmlformats.org/officeDocument/2006/relationships/image" Target="../media/image25.jpeg"/><Relationship Id="rId13" Type="http://schemas.microsoft.com/office/2014/relationships/chartEx" Target="../charts/chartEx3.xml"/><Relationship Id="rId18" Type="http://schemas.openxmlformats.org/officeDocument/2006/relationships/image" Target="../media/image27.png"/><Relationship Id="rId3" Type="http://schemas.openxmlformats.org/officeDocument/2006/relationships/image" Target="../media/image20.png"/><Relationship Id="rId21" Type="http://schemas.openxmlformats.org/officeDocument/2006/relationships/image" Target="../media/image29.png"/><Relationship Id="rId7" Type="http://schemas.openxmlformats.org/officeDocument/2006/relationships/image" Target="../media/image24.png"/><Relationship Id="rId12" Type="http://schemas.microsoft.com/office/2014/relationships/chartEx" Target="../charts/chartEx2.xml"/><Relationship Id="rId17" Type="http://schemas.microsoft.com/office/2014/relationships/chartEx" Target="../charts/chartEx6.xml"/><Relationship Id="rId2" Type="http://schemas.openxmlformats.org/officeDocument/2006/relationships/image" Target="../media/image19.png"/><Relationship Id="rId16" Type="http://schemas.microsoft.com/office/2014/relationships/chartEx" Target="../charts/chartEx5.xml"/><Relationship Id="rId20" Type="http://schemas.openxmlformats.org/officeDocument/2006/relationships/chart" Target="../charts/chart7.xml"/><Relationship Id="rId1" Type="http://schemas.openxmlformats.org/officeDocument/2006/relationships/image" Target="../media/image18.png"/><Relationship Id="rId6" Type="http://schemas.openxmlformats.org/officeDocument/2006/relationships/image" Target="../media/image23.jpeg"/><Relationship Id="rId11" Type="http://schemas.microsoft.com/office/2014/relationships/chartEx" Target="../charts/chartEx1.xml"/><Relationship Id="rId5" Type="http://schemas.openxmlformats.org/officeDocument/2006/relationships/image" Target="../media/image22.jpeg"/><Relationship Id="rId15" Type="http://schemas.openxmlformats.org/officeDocument/2006/relationships/chart" Target="../charts/chart6.xml"/><Relationship Id="rId23" Type="http://schemas.openxmlformats.org/officeDocument/2006/relationships/image" Target="../media/image31.png"/><Relationship Id="rId10" Type="http://schemas.openxmlformats.org/officeDocument/2006/relationships/chart" Target="../charts/chart5.xml"/><Relationship Id="rId19" Type="http://schemas.openxmlformats.org/officeDocument/2006/relationships/image" Target="../media/image28.svg"/><Relationship Id="rId4" Type="http://schemas.openxmlformats.org/officeDocument/2006/relationships/image" Target="../media/image21.png"/><Relationship Id="rId9" Type="http://schemas.openxmlformats.org/officeDocument/2006/relationships/image" Target="../media/image26.jpeg"/><Relationship Id="rId14" Type="http://schemas.microsoft.com/office/2014/relationships/chartEx" Target="../charts/chartEx4.xml"/><Relationship Id="rId22" Type="http://schemas.openxmlformats.org/officeDocument/2006/relationships/image" Target="../media/image30.png"/></Relationships>
</file>

<file path=xl/drawings/_rels/drawing4.xml.rels><?xml version="1.0" encoding="UTF-8" standalone="yes"?>
<Relationships xmlns="http://schemas.openxmlformats.org/package/2006/relationships"><Relationship Id="rId1" Type="http://schemas.openxmlformats.org/officeDocument/2006/relationships/chart" Target="../charts/chart8.xml"/></Relationships>
</file>

<file path=xl/drawings/_rels/drawing5.xml.rels><?xml version="1.0" encoding="UTF-8" standalone="yes"?>
<Relationships xmlns="http://schemas.openxmlformats.org/package/2006/relationships"><Relationship Id="rId1" Type="http://schemas.openxmlformats.org/officeDocument/2006/relationships/chart" Target="../charts/chart9.xml"/></Relationships>
</file>

<file path=xl/drawings/_rels/drawing6.xml.rels><?xml version="1.0" encoding="UTF-8" standalone="yes"?>
<Relationships xmlns="http://schemas.openxmlformats.org/package/2006/relationships"><Relationship Id="rId1" Type="http://schemas.openxmlformats.org/officeDocument/2006/relationships/chart" Target="../charts/chart10.xml"/></Relationships>
</file>

<file path=xl/drawings/_rels/drawing7.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image" Target="../media/image34.png"/><Relationship Id="rId7" Type="http://schemas.openxmlformats.org/officeDocument/2006/relationships/image" Target="../media/image38.png"/><Relationship Id="rId2" Type="http://schemas.openxmlformats.org/officeDocument/2006/relationships/image" Target="../media/image33.png"/><Relationship Id="rId1" Type="http://schemas.openxmlformats.org/officeDocument/2006/relationships/image" Target="../media/image32.png"/><Relationship Id="rId6" Type="http://schemas.openxmlformats.org/officeDocument/2006/relationships/image" Target="../media/image37.png"/><Relationship Id="rId11" Type="http://schemas.openxmlformats.org/officeDocument/2006/relationships/image" Target="../media/image42.png"/><Relationship Id="rId5" Type="http://schemas.openxmlformats.org/officeDocument/2006/relationships/image" Target="../media/image36.png"/><Relationship Id="rId10" Type="http://schemas.openxmlformats.org/officeDocument/2006/relationships/image" Target="../media/image41.png"/><Relationship Id="rId4" Type="http://schemas.openxmlformats.org/officeDocument/2006/relationships/image" Target="../media/image35.png"/><Relationship Id="rId9" Type="http://schemas.openxmlformats.org/officeDocument/2006/relationships/image" Target="../media/image40.png"/></Relationships>
</file>

<file path=xl/drawings/_rels/drawing8.xml.rels><?xml version="1.0" encoding="UTF-8" standalone="yes"?>
<Relationships xmlns="http://schemas.openxmlformats.org/package/2006/relationships"><Relationship Id="rId2" Type="http://schemas.openxmlformats.org/officeDocument/2006/relationships/chart" Target="../charts/chart12.xml"/><Relationship Id="rId1" Type="http://schemas.openxmlformats.org/officeDocument/2006/relationships/chart" Target="../charts/chart11.xml"/></Relationships>
</file>

<file path=xl/drawings/_rels/drawing9.xml.rels><?xml version="1.0" encoding="UTF-8" standalone="yes"?>
<Relationships xmlns="http://schemas.openxmlformats.org/package/2006/relationships"><Relationship Id="rId3" Type="http://schemas.openxmlformats.org/officeDocument/2006/relationships/chart" Target="../charts/chart15.xml"/><Relationship Id="rId2" Type="http://schemas.openxmlformats.org/officeDocument/2006/relationships/chart" Target="../charts/chart14.xml"/><Relationship Id="rId1" Type="http://schemas.openxmlformats.org/officeDocument/2006/relationships/chart" Target="../charts/chart13.xml"/></Relationships>
</file>

<file path=xl/drawings/drawing1.xml><?xml version="1.0" encoding="utf-8"?>
<xdr:wsDr xmlns:xdr="http://schemas.openxmlformats.org/drawingml/2006/spreadsheetDrawing" xmlns:a="http://schemas.openxmlformats.org/drawingml/2006/main">
  <xdr:twoCellAnchor editAs="oneCell">
    <xdr:from>
      <xdr:col>3</xdr:col>
      <xdr:colOff>216901</xdr:colOff>
      <xdr:row>4</xdr:row>
      <xdr:rowOff>13252</xdr:rowOff>
    </xdr:from>
    <xdr:to>
      <xdr:col>11</xdr:col>
      <xdr:colOff>237876</xdr:colOff>
      <xdr:row>22</xdr:row>
      <xdr:rowOff>66592</xdr:rowOff>
    </xdr:to>
    <xdr:pic>
      <xdr:nvPicPr>
        <xdr:cNvPr id="2" name="Picture 1">
          <a:extLst>
            <a:ext uri="{FF2B5EF4-FFF2-40B4-BE49-F238E27FC236}">
              <a16:creationId xmlns:a16="http://schemas.microsoft.com/office/drawing/2014/main" id="{25B77EAD-7E15-DEE2-1FAD-54678F87FAFE}"/>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045701" y="881269"/>
          <a:ext cx="4897775" cy="3392888"/>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9144</xdr:colOff>
      <xdr:row>33</xdr:row>
      <xdr:rowOff>15240</xdr:rowOff>
    </xdr:from>
    <xdr:to>
      <xdr:col>9</xdr:col>
      <xdr:colOff>320040</xdr:colOff>
      <xdr:row>72</xdr:row>
      <xdr:rowOff>45720</xdr:rowOff>
    </xdr:to>
    <xdr:pic>
      <xdr:nvPicPr>
        <xdr:cNvPr id="3" name="Picture 2" descr="U.S. GDP by industry in 2023">
          <a:extLst>
            <a:ext uri="{FF2B5EF4-FFF2-40B4-BE49-F238E27FC236}">
              <a16:creationId xmlns:a16="http://schemas.microsoft.com/office/drawing/2014/main" id="{A2EC2435-AC35-3E17-D274-18C705AF33E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9144" y="5631180"/>
          <a:ext cx="5797296" cy="7246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19</xdr:col>
      <xdr:colOff>342900</xdr:colOff>
      <xdr:row>1</xdr:row>
      <xdr:rowOff>45720</xdr:rowOff>
    </xdr:from>
    <xdr:to>
      <xdr:col>28</xdr:col>
      <xdr:colOff>190500</xdr:colOff>
      <xdr:row>16</xdr:row>
      <xdr:rowOff>91440</xdr:rowOff>
    </xdr:to>
    <xdr:graphicFrame macro="">
      <xdr:nvGraphicFramePr>
        <xdr:cNvPr id="7" name="Chart 6">
          <a:extLst>
            <a:ext uri="{FF2B5EF4-FFF2-40B4-BE49-F238E27FC236}">
              <a16:creationId xmlns:a16="http://schemas.microsoft.com/office/drawing/2014/main" id="{AC3CD587-7231-93BC-45EC-5354756597AD}"/>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21</xdr:col>
      <xdr:colOff>529590</xdr:colOff>
      <xdr:row>17</xdr:row>
      <xdr:rowOff>156210</xdr:rowOff>
    </xdr:from>
    <xdr:to>
      <xdr:col>29</xdr:col>
      <xdr:colOff>224790</xdr:colOff>
      <xdr:row>35</xdr:row>
      <xdr:rowOff>156210</xdr:rowOff>
    </xdr:to>
    <xdr:graphicFrame macro="">
      <xdr:nvGraphicFramePr>
        <xdr:cNvPr id="9" name="Chart 8">
          <a:extLst>
            <a:ext uri="{FF2B5EF4-FFF2-40B4-BE49-F238E27FC236}">
              <a16:creationId xmlns:a16="http://schemas.microsoft.com/office/drawing/2014/main" id="{20DEF9C0-8973-C8CF-90AF-A60359221D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1</xdr:col>
      <xdr:colOff>327660</xdr:colOff>
      <xdr:row>83</xdr:row>
      <xdr:rowOff>106680</xdr:rowOff>
    </xdr:from>
    <xdr:to>
      <xdr:col>17</xdr:col>
      <xdr:colOff>175260</xdr:colOff>
      <xdr:row>132</xdr:row>
      <xdr:rowOff>114300</xdr:rowOff>
    </xdr:to>
    <xdr:sp macro="" textlink="">
      <xdr:nvSpPr>
        <xdr:cNvPr id="10" name="TextBox 9">
          <a:extLst>
            <a:ext uri="{FF2B5EF4-FFF2-40B4-BE49-F238E27FC236}">
              <a16:creationId xmlns:a16="http://schemas.microsoft.com/office/drawing/2014/main" id="{E8F55880-C943-D746-1D03-84585D665F74}"/>
            </a:ext>
          </a:extLst>
        </xdr:cNvPr>
        <xdr:cNvSpPr txBox="1"/>
      </xdr:nvSpPr>
      <xdr:spPr>
        <a:xfrm>
          <a:off x="937260" y="14950440"/>
          <a:ext cx="12367260" cy="89687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sz="1100"/>
            <a:t>In the first part of this research, we compared the VGT ETF, representing high-quality big tech stocks, with the S&amp;P 500 benchmark. The aim was to understand whether the outperformance of high-quality tech stocks over recent decades is justified and, crucially, whether it may continue in the future.</a:t>
          </a:r>
        </a:p>
        <a:p>
          <a:endParaRPr lang="it-IT" sz="1100"/>
        </a:p>
        <a:p>
          <a:r>
            <a:rPr lang="it-IT" sz="1100"/>
            <a:t>To provide context, VGT achieved a compound annual growth rate (CAGR) of 13.21% from 2004 to 2024, compared to the S&amp;P 500's CAGR of 7.87%, with total returns of 1187.69% versus 376.40%, respectively. Volatility and return risks will be analyzed in later sections.</a:t>
          </a:r>
        </a:p>
        <a:p>
          <a:endParaRPr lang="it-IT" sz="1100"/>
        </a:p>
        <a:p>
          <a:r>
            <a:rPr lang="it-IT" sz="1100"/>
            <a:t>One factor in VGT’s superior performance can be attributed to its concentrated holdings in high-performing stocks. We focused on the top three holdings of each index as of Q2 2024. For VGT, these were AAPL (17%), MSFT (16%), and NVDA (14%), compared to the S&amp;P 500’s respective weights in AAPL (7%), MSFT (7%), and NVDA (6%). The total returns of these top holdings from 2020 to Q2 2024 were as follows: AAPL (203%), MSFT (160%), and NVDA (1621%), while the S&amp;P 500 as a whole returned just 66%. This concentration in high-performing stocks has clearly contributed to VGT's outperformance.</a:t>
          </a:r>
        </a:p>
        <a:p>
          <a:endParaRPr lang="it-IT" sz="1100"/>
        </a:p>
        <a:p>
          <a:r>
            <a:rPr lang="it-IT" sz="1100"/>
            <a:t>In addition, VGT's sector concentration is nearly 100% in Electronic Technology and Technology Services, sectors that have significantly outpaced the S&amp;P 500's performance. Market capitalization distribution, however, was found to have little relevance in explaining the observed outperformance.</a:t>
          </a:r>
        </a:p>
        <a:p>
          <a:endParaRPr lang="it-IT" sz="1100"/>
        </a:p>
        <a:p>
          <a:r>
            <a:rPr lang="it-IT" sz="1100"/>
            <a:t>Another important aspect of the analysis involved efficiency metrics, specifically Return on Capital Employed (ROCE), Return on Equity (ROE), Return on Assets (ROA), and especially Return on Invested Capital (ROIC). According to a study by Kennedy Capital Management, companies with high ROIC tend to have stronger competitive advantages and better management, leading to sustainable value creation through the compounding effect. Unlike traditional metrics such as the P/E or PEG ratios, which may fall short in assessing high-growth companies, ROIC offers a more reliable measure of a business’s quality and profitability. High ROIC typically indicates strong products or business models, while low ROIC reflects limited growth potential due to fewer profitable reinvestment opportunities. Sustainable ROIC, combined with growth, provides a powerful basis for valuation, especially when the market underestimates a company’s true ROIC potential. Comparing the ROIC of the top holdings against the S&amp;P 500 by sector further highlights one of the reasons for VGT’s outperformance.</a:t>
          </a:r>
        </a:p>
        <a:p>
          <a:endParaRPr lang="it-IT" sz="1100"/>
        </a:p>
        <a:p>
          <a:r>
            <a:rPr lang="it-IT" sz="1100"/>
            <a:t>The third factor we examined is earnings per share (EPS) and free cash flow (FCF) per share. Assuming that, in the long run, stock prices follow EPS and FCF per share, we can see the significant growth in EPS and FCF per share in VGT's top three holdings compared to the S&amp;P 500 benchmark.</a:t>
          </a:r>
        </a:p>
        <a:p>
          <a:endParaRPr lang="it-IT" sz="1100"/>
        </a:p>
        <a:p>
          <a:r>
            <a:rPr lang="it-IT" sz="1100"/>
            <a:t>Analyzing key profitability metrics further emphasizes the difference. The S&amp;P 500's operating margin for Q2 2023 was 11.21%, with a five-year average revenue growth of 6.8% and a net profit margin of 11.5%. In contrast, AAPL, NVDA, and MSFT demonstrated higher profitability, growth, liquidity, and free cash flow, as well as stronger debt positions, reflecting their stronger fundamentals.</a:t>
          </a:r>
        </a:p>
        <a:p>
          <a:endParaRPr lang="it-IT" sz="1100"/>
        </a:p>
        <a:p>
          <a:r>
            <a:rPr lang="it-IT" sz="1100"/>
            <a:t>In summary, these big tech stocks excel in both fundamentals and price performance.</a:t>
          </a:r>
        </a:p>
        <a:p>
          <a:endParaRPr lang="it-IT" sz="1100"/>
        </a:p>
        <a:p>
          <a:r>
            <a:rPr lang="it-IT" sz="1100"/>
            <a:t>The goal of the second segment of this analysis is to evaluate whether recent enthusiasm around big tech and artificial intelligence has created a bubble, and whether the last two decades, especially recent years, present a biased view.</a:t>
          </a:r>
        </a:p>
        <a:p>
          <a:endParaRPr lang="it-IT" sz="1100"/>
        </a:p>
        <a:p>
          <a:r>
            <a:rPr lang="it-IT" sz="1100"/>
            <a:t>The tech sector's share of the U.S. stock market is approaching levels seen in 2000, yet the economic landscape has shifted. The service sector, where big tech companies predominantly operate, now represents a substantial portion of U.S. GDP. The top 10 companies in the S&amp;P 500 have also changed dramatically since 2000. Back then, General Electric led with a 4.1% weighting, followed by Exxon Mobil (2.6%) and Pfizer (2.5%). By 2024, the leaders are Apple (7%), Nvidia (6.4%), and Microsoft (6.4%).</a:t>
          </a:r>
        </a:p>
        <a:p>
          <a:endParaRPr lang="it-IT" sz="1100"/>
        </a:p>
        <a:p>
          <a:r>
            <a:rPr lang="it-IT" sz="1100"/>
            <a:t>The current forward P/E ratio is lower than it was in the 2000s, suggesting that today's stock price growth is more supported by earnings. In addition, big tech companies are now making substantial investments in R&amp;D, particularly in AI, signaling a focus on future growth rather than short-term performance.</a:t>
          </a:r>
        </a:p>
        <a:p>
          <a:endParaRPr lang="it-IT" sz="1100"/>
        </a:p>
        <a:p>
          <a:r>
            <a:rPr lang="it-IT" sz="1100"/>
            <a:t>Bridgewater’s research has contributed insights into understanding the current state of the AI-driven bubble in big tech stocks. High capital expenditures, underpinned by remarkable advances in AI capabilities, are occurring in companies with record amounts of cash, minimal fixed business investments, and unprecedented profitability. These factors suggest that the AI-driven growth cycle may still be in its early stages.</a:t>
          </a:r>
        </a:p>
        <a:p>
          <a:endParaRPr lang="it-IT" sz="1100"/>
        </a:p>
        <a:p>
          <a:r>
            <a:rPr lang="it-IT" sz="1100"/>
            <a:t>Furthermore, current macroeconomic conditions—with expansive monetary and fiscal policies—suggest that we could be at the start of a new growth phase.</a:t>
          </a:r>
        </a:p>
        <a:p>
          <a:endParaRPr lang="it-IT" sz="1100"/>
        </a:p>
        <a:p>
          <a:r>
            <a:rPr lang="it-IT" sz="1100"/>
            <a:t>The final section of this segment provides a visualization that compares fundamentals supporting stock prices now and in the 2000s. Our conclusion is that, unlike in the 2000 tech bubble, today's big tech companies are highly profitable, cash-generating giants. Back then, these companies were emerging players; now, they have a material impact on GDP.</a:t>
          </a:r>
        </a:p>
      </xdr:txBody>
    </xdr:sp>
    <xdr:clientData/>
  </xdr:twoCellAnchor>
  <xdr:twoCellAnchor>
    <xdr:from>
      <xdr:col>12</xdr:col>
      <xdr:colOff>152400</xdr:colOff>
      <xdr:row>48</xdr:row>
      <xdr:rowOff>91440</xdr:rowOff>
    </xdr:from>
    <xdr:to>
      <xdr:col>19</xdr:col>
      <xdr:colOff>403860</xdr:colOff>
      <xdr:row>64</xdr:row>
      <xdr:rowOff>121920</xdr:rowOff>
    </xdr:to>
    <xdr:sp macro="" textlink="">
      <xdr:nvSpPr>
        <xdr:cNvPr id="11" name="TextBox 10">
          <a:extLst>
            <a:ext uri="{FF2B5EF4-FFF2-40B4-BE49-F238E27FC236}">
              <a16:creationId xmlns:a16="http://schemas.microsoft.com/office/drawing/2014/main" id="{481560E2-6523-8001-7379-11E9DE0B9E05}"/>
            </a:ext>
          </a:extLst>
        </xdr:cNvPr>
        <xdr:cNvSpPr txBox="1"/>
      </xdr:nvSpPr>
      <xdr:spPr>
        <a:xfrm>
          <a:off x="7467600" y="9083040"/>
          <a:ext cx="7284720" cy="29565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a:t>In the Wikipedia article "Sectors of the US Economy," data is available up to 2009. It shows that in the year 2000, the largest share of the US GDP was made up of Finance, Real Estate, and Insurance, accounting for over 20%.</a:t>
          </a:r>
        </a:p>
        <a:p>
          <a:r>
            <a:rPr lang="it-IT"/>
            <a:t>Business services ranked fifth, with just over 10%.</a:t>
          </a:r>
        </a:p>
        <a:p>
          <a:r>
            <a:rPr lang="it-IT"/>
            <a:t>Manufacturing was in second place, with slightly less than 15%, followed by Wholesale &amp; Retail Trade in third and Government in fourth, each contributing around 12-13%.</a:t>
          </a:r>
        </a:p>
        <a:p>
          <a:r>
            <a:rPr lang="it-IT"/>
            <a:t>Today, Professional and Business Services account for 13% of the US GDP.</a:t>
          </a:r>
        </a:p>
        <a:p>
          <a:r>
            <a:rPr lang="it-IT"/>
            <a:t>Finance, Insurance, and Real Estate still make up 20%, Wholesale &amp; Retail Trade 12%, Manufacturing 11%, and Government 12%.</a:t>
          </a:r>
        </a:p>
        <a:p>
          <a:endParaRPr lang="it-IT" sz="1100"/>
        </a:p>
      </xdr:txBody>
    </xdr:sp>
    <xdr:clientData/>
  </xdr:twoCellAnchor>
  <xdr:twoCellAnchor>
    <xdr:from>
      <xdr:col>16</xdr:col>
      <xdr:colOff>1600200</xdr:colOff>
      <xdr:row>27</xdr:row>
      <xdr:rowOff>152400</xdr:rowOff>
    </xdr:from>
    <xdr:to>
      <xdr:col>21</xdr:col>
      <xdr:colOff>91440</xdr:colOff>
      <xdr:row>36</xdr:row>
      <xdr:rowOff>121920</xdr:rowOff>
    </xdr:to>
    <xdr:sp macro="" textlink="">
      <xdr:nvSpPr>
        <xdr:cNvPr id="12" name="TextBox 11">
          <a:extLst>
            <a:ext uri="{FF2B5EF4-FFF2-40B4-BE49-F238E27FC236}">
              <a16:creationId xmlns:a16="http://schemas.microsoft.com/office/drawing/2014/main" id="{792EBE33-CC50-FB43-18F7-37AE6851C4D3}"/>
            </a:ext>
          </a:extLst>
        </xdr:cNvPr>
        <xdr:cNvSpPr txBox="1"/>
      </xdr:nvSpPr>
      <xdr:spPr>
        <a:xfrm>
          <a:off x="14500860" y="5219700"/>
          <a:ext cx="4084320" cy="16992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sz="1100"/>
            <a:t>can</a:t>
          </a:r>
          <a:r>
            <a:rPr lang="it-IT" sz="1100" baseline="0"/>
            <a:t> be noticed that the biggest growing segment per compound annual rate of output growth (2022 - 2032) is forecasted bo be sofwares, computing and data services and wireless telecommunciations, all in the tech Information sector.</a:t>
          </a:r>
        </a:p>
        <a:p>
          <a:endParaRPr lang="it-IT" sz="1100" baseline="0"/>
        </a:p>
        <a:p>
          <a:r>
            <a:rPr lang="it-IT" sz="1100" baseline="0"/>
            <a:t>Heatlh care and Mining also expect to have good performance.</a:t>
          </a:r>
          <a:endParaRPr lang="it-IT"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326842</xdr:colOff>
      <xdr:row>5</xdr:row>
      <xdr:rowOff>0</xdr:rowOff>
    </xdr:from>
    <xdr:to>
      <xdr:col>7</xdr:col>
      <xdr:colOff>163063</xdr:colOff>
      <xdr:row>19</xdr:row>
      <xdr:rowOff>101833</xdr:rowOff>
    </xdr:to>
    <xdr:pic>
      <xdr:nvPicPr>
        <xdr:cNvPr id="2" name="Picture 1">
          <a:extLst>
            <a:ext uri="{FF2B5EF4-FFF2-40B4-BE49-F238E27FC236}">
              <a16:creationId xmlns:a16="http://schemas.microsoft.com/office/drawing/2014/main" id="{3E2DDD74-8693-021F-C529-748DDCCA59A0}"/>
            </a:ext>
          </a:extLst>
        </xdr:cNvPr>
        <xdr:cNvPicPr>
          <a:picLocks noChangeAspect="1"/>
        </xdr:cNvPicPr>
      </xdr:nvPicPr>
      <xdr:blipFill>
        <a:blip xmlns:r="http://schemas.openxmlformats.org/officeDocument/2006/relationships" r:embed="rId1"/>
        <a:stretch>
          <a:fillRect/>
        </a:stretch>
      </xdr:blipFill>
      <xdr:spPr>
        <a:xfrm>
          <a:off x="936442" y="914400"/>
          <a:ext cx="3493821" cy="2662153"/>
        </a:xfrm>
        <a:prstGeom prst="rect">
          <a:avLst/>
        </a:prstGeom>
      </xdr:spPr>
    </xdr:pic>
    <xdr:clientData/>
  </xdr:twoCellAnchor>
  <xdr:twoCellAnchor editAs="oneCell">
    <xdr:from>
      <xdr:col>9</xdr:col>
      <xdr:colOff>103184</xdr:colOff>
      <xdr:row>2</xdr:row>
      <xdr:rowOff>167640</xdr:rowOff>
    </xdr:from>
    <xdr:to>
      <xdr:col>18</xdr:col>
      <xdr:colOff>205740</xdr:colOff>
      <xdr:row>20</xdr:row>
      <xdr:rowOff>102549</xdr:rowOff>
    </xdr:to>
    <xdr:pic>
      <xdr:nvPicPr>
        <xdr:cNvPr id="3" name="Picture 2" descr="ROIC is defined as net operating profit after tax divided by average Invested Capital. (Tax rate 21%) Invested Capital is defined as Total Assets – Cash &amp; ST Investments – Current Liabilities + ST Debt Median Values calculated for the sector.">
          <a:extLst>
            <a:ext uri="{FF2B5EF4-FFF2-40B4-BE49-F238E27FC236}">
              <a16:creationId xmlns:a16="http://schemas.microsoft.com/office/drawing/2014/main" id="{9E7EAEDD-3ED8-12AE-F7B7-AD9E2A8D323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589584" y="533400"/>
          <a:ext cx="5588956" cy="322674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45720</xdr:colOff>
      <xdr:row>22</xdr:row>
      <xdr:rowOff>169478</xdr:rowOff>
    </xdr:from>
    <xdr:to>
      <xdr:col>17</xdr:col>
      <xdr:colOff>566800</xdr:colOff>
      <xdr:row>36</xdr:row>
      <xdr:rowOff>91440</xdr:rowOff>
    </xdr:to>
    <xdr:pic>
      <xdr:nvPicPr>
        <xdr:cNvPr id="4" name="Picture 3" descr="ROIC is defined as net operating profit after tax divided by average Invested Capital. (Tax rate 21%). Enterprise Value is defined as Market Capitalization + Total Net Debt Invested Capital is defined as Total Assets – Cash &amp; ST Investments – Current Liabilities + ST Debt Median values calculated for the sector.">
          <a:extLst>
            <a:ext uri="{FF2B5EF4-FFF2-40B4-BE49-F238E27FC236}">
              <a16:creationId xmlns:a16="http://schemas.microsoft.com/office/drawing/2014/main" id="{5410CF92-9EAA-ED24-75C6-0EB1A28C2C6D}"/>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5532120" y="4208078"/>
          <a:ext cx="5397880" cy="33357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0</xdr:col>
      <xdr:colOff>403860</xdr:colOff>
      <xdr:row>39</xdr:row>
      <xdr:rowOff>41910</xdr:rowOff>
    </xdr:from>
    <xdr:to>
      <xdr:col>8</xdr:col>
      <xdr:colOff>99060</xdr:colOff>
      <xdr:row>54</xdr:row>
      <xdr:rowOff>26670</xdr:rowOff>
    </xdr:to>
    <xdr:graphicFrame macro="">
      <xdr:nvGraphicFramePr>
        <xdr:cNvPr id="5" name="Chart 4">
          <a:extLst>
            <a:ext uri="{FF2B5EF4-FFF2-40B4-BE49-F238E27FC236}">
              <a16:creationId xmlns:a16="http://schemas.microsoft.com/office/drawing/2014/main" id="{697A52E8-E7D2-98C4-8552-C91A30D85A9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5</xdr:col>
      <xdr:colOff>205740</xdr:colOff>
      <xdr:row>79</xdr:row>
      <xdr:rowOff>95250</xdr:rowOff>
    </xdr:from>
    <xdr:to>
      <xdr:col>12</xdr:col>
      <xdr:colOff>510540</xdr:colOff>
      <xdr:row>94</xdr:row>
      <xdr:rowOff>95250</xdr:rowOff>
    </xdr:to>
    <xdr:graphicFrame macro="">
      <xdr:nvGraphicFramePr>
        <xdr:cNvPr id="6" name="Chart 5">
          <a:extLst>
            <a:ext uri="{FF2B5EF4-FFF2-40B4-BE49-F238E27FC236}">
              <a16:creationId xmlns:a16="http://schemas.microsoft.com/office/drawing/2014/main" id="{B0D531DF-55EC-1855-993F-B584F197C9A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drawings/drawing11.xml><?xml version="1.0" encoding="utf-8"?>
<xdr:wsDr xmlns:xdr="http://schemas.openxmlformats.org/drawingml/2006/spreadsheetDrawing" xmlns:a="http://schemas.openxmlformats.org/drawingml/2006/main">
  <xdr:twoCellAnchor>
    <xdr:from>
      <xdr:col>11</xdr:col>
      <xdr:colOff>266700</xdr:colOff>
      <xdr:row>10</xdr:row>
      <xdr:rowOff>118110</xdr:rowOff>
    </xdr:from>
    <xdr:to>
      <xdr:col>18</xdr:col>
      <xdr:colOff>571500</xdr:colOff>
      <xdr:row>25</xdr:row>
      <xdr:rowOff>118110</xdr:rowOff>
    </xdr:to>
    <xdr:graphicFrame macro="">
      <xdr:nvGraphicFramePr>
        <xdr:cNvPr id="4" name="Chart 3">
          <a:extLst>
            <a:ext uri="{FF2B5EF4-FFF2-40B4-BE49-F238E27FC236}">
              <a16:creationId xmlns:a16="http://schemas.microsoft.com/office/drawing/2014/main" id="{53C1B6DB-7602-CB99-39CC-257EC57838B7}"/>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106680</xdr:colOff>
      <xdr:row>32</xdr:row>
      <xdr:rowOff>125730</xdr:rowOff>
    </xdr:from>
    <xdr:to>
      <xdr:col>19</xdr:col>
      <xdr:colOff>411480</xdr:colOff>
      <xdr:row>47</xdr:row>
      <xdr:rowOff>125730</xdr:rowOff>
    </xdr:to>
    <xdr:graphicFrame macro="">
      <xdr:nvGraphicFramePr>
        <xdr:cNvPr id="5" name="Chart 4">
          <a:extLst>
            <a:ext uri="{FF2B5EF4-FFF2-40B4-BE49-F238E27FC236}">
              <a16:creationId xmlns:a16="http://schemas.microsoft.com/office/drawing/2014/main" id="{5E5E93E6-015B-7AAD-AEB3-50DAEB387E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2.xml><?xml version="1.0" encoding="utf-8"?>
<xdr:wsDr xmlns:xdr="http://schemas.openxmlformats.org/drawingml/2006/spreadsheetDrawing" xmlns:a="http://schemas.openxmlformats.org/drawingml/2006/main">
  <xdr:twoCellAnchor>
    <xdr:from>
      <xdr:col>10</xdr:col>
      <xdr:colOff>167640</xdr:colOff>
      <xdr:row>3</xdr:row>
      <xdr:rowOff>110490</xdr:rowOff>
    </xdr:from>
    <xdr:to>
      <xdr:col>17</xdr:col>
      <xdr:colOff>472440</xdr:colOff>
      <xdr:row>21</xdr:row>
      <xdr:rowOff>110490</xdr:rowOff>
    </xdr:to>
    <xdr:graphicFrame macro="">
      <xdr:nvGraphicFramePr>
        <xdr:cNvPr id="2" name="Chart 1">
          <a:extLst>
            <a:ext uri="{FF2B5EF4-FFF2-40B4-BE49-F238E27FC236}">
              <a16:creationId xmlns:a16="http://schemas.microsoft.com/office/drawing/2014/main" id="{F51A0E1B-865B-D5F6-2670-C509EE285D4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281940</xdr:colOff>
      <xdr:row>56</xdr:row>
      <xdr:rowOff>64770</xdr:rowOff>
    </xdr:from>
    <xdr:to>
      <xdr:col>17</xdr:col>
      <xdr:colOff>586740</xdr:colOff>
      <xdr:row>71</xdr:row>
      <xdr:rowOff>64770</xdr:rowOff>
    </xdr:to>
    <xdr:graphicFrame macro="">
      <xdr:nvGraphicFramePr>
        <xdr:cNvPr id="3" name="Chart 2">
          <a:extLst>
            <a:ext uri="{FF2B5EF4-FFF2-40B4-BE49-F238E27FC236}">
              <a16:creationId xmlns:a16="http://schemas.microsoft.com/office/drawing/2014/main" id="{5467A921-8FC5-CEFC-59A7-2043CF869C4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259080</xdr:colOff>
      <xdr:row>85</xdr:row>
      <xdr:rowOff>110490</xdr:rowOff>
    </xdr:from>
    <xdr:to>
      <xdr:col>18</xdr:col>
      <xdr:colOff>563880</xdr:colOff>
      <xdr:row>100</xdr:row>
      <xdr:rowOff>110490</xdr:rowOff>
    </xdr:to>
    <xdr:graphicFrame macro="">
      <xdr:nvGraphicFramePr>
        <xdr:cNvPr id="4" name="Chart 3">
          <a:extLst>
            <a:ext uri="{FF2B5EF4-FFF2-40B4-BE49-F238E27FC236}">
              <a16:creationId xmlns:a16="http://schemas.microsoft.com/office/drawing/2014/main" id="{8318213E-EDED-9DA1-D897-17CDBA77D96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3.xml><?xml version="1.0" encoding="utf-8"?>
<xdr:wsDr xmlns:xdr="http://schemas.openxmlformats.org/drawingml/2006/spreadsheetDrawing" xmlns:a="http://schemas.openxmlformats.org/drawingml/2006/main">
  <xdr:twoCellAnchor>
    <xdr:from>
      <xdr:col>12</xdr:col>
      <xdr:colOff>38100</xdr:colOff>
      <xdr:row>31</xdr:row>
      <xdr:rowOff>156210</xdr:rowOff>
    </xdr:from>
    <xdr:to>
      <xdr:col>19</xdr:col>
      <xdr:colOff>342900</xdr:colOff>
      <xdr:row>46</xdr:row>
      <xdr:rowOff>156210</xdr:rowOff>
    </xdr:to>
    <xdr:graphicFrame macro="">
      <xdr:nvGraphicFramePr>
        <xdr:cNvPr id="2" name="Chart 1">
          <a:extLst>
            <a:ext uri="{FF2B5EF4-FFF2-40B4-BE49-F238E27FC236}">
              <a16:creationId xmlns:a16="http://schemas.microsoft.com/office/drawing/2014/main" id="{DCBC7840-1F5B-59A0-A8F5-03D3384B39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167640</xdr:colOff>
      <xdr:row>10</xdr:row>
      <xdr:rowOff>125730</xdr:rowOff>
    </xdr:from>
    <xdr:to>
      <xdr:col>19</xdr:col>
      <xdr:colOff>472440</xdr:colOff>
      <xdr:row>25</xdr:row>
      <xdr:rowOff>125730</xdr:rowOff>
    </xdr:to>
    <xdr:graphicFrame macro="">
      <xdr:nvGraphicFramePr>
        <xdr:cNvPr id="3" name="Chart 2">
          <a:extLst>
            <a:ext uri="{FF2B5EF4-FFF2-40B4-BE49-F238E27FC236}">
              <a16:creationId xmlns:a16="http://schemas.microsoft.com/office/drawing/2014/main" id="{A65F014A-5F32-E985-9FAA-252A4FFB19C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14.xml><?xml version="1.0" encoding="utf-8"?>
<xdr:wsDr xmlns:xdr="http://schemas.openxmlformats.org/drawingml/2006/spreadsheetDrawing" xmlns:a="http://schemas.openxmlformats.org/drawingml/2006/main">
  <xdr:twoCellAnchor>
    <xdr:from>
      <xdr:col>12</xdr:col>
      <xdr:colOff>129540</xdr:colOff>
      <xdr:row>4</xdr:row>
      <xdr:rowOff>26670</xdr:rowOff>
    </xdr:from>
    <xdr:to>
      <xdr:col>19</xdr:col>
      <xdr:colOff>434340</xdr:colOff>
      <xdr:row>19</xdr:row>
      <xdr:rowOff>26670</xdr:rowOff>
    </xdr:to>
    <xdr:graphicFrame macro="">
      <xdr:nvGraphicFramePr>
        <xdr:cNvPr id="2" name="Chart 1">
          <a:extLst>
            <a:ext uri="{FF2B5EF4-FFF2-40B4-BE49-F238E27FC236}">
              <a16:creationId xmlns:a16="http://schemas.microsoft.com/office/drawing/2014/main" id="{AE95DAA8-1147-ACDA-80BE-A3569CD20A7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495300</xdr:colOff>
      <xdr:row>30</xdr:row>
      <xdr:rowOff>140970</xdr:rowOff>
    </xdr:from>
    <xdr:to>
      <xdr:col>19</xdr:col>
      <xdr:colOff>190500</xdr:colOff>
      <xdr:row>45</xdr:row>
      <xdr:rowOff>140970</xdr:rowOff>
    </xdr:to>
    <xdr:graphicFrame macro="">
      <xdr:nvGraphicFramePr>
        <xdr:cNvPr id="3" name="Chart 2">
          <a:extLst>
            <a:ext uri="{FF2B5EF4-FFF2-40B4-BE49-F238E27FC236}">
              <a16:creationId xmlns:a16="http://schemas.microsoft.com/office/drawing/2014/main" id="{49660EBD-B789-9CC2-3985-F6D952D7D7D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388620</xdr:colOff>
      <xdr:row>77</xdr:row>
      <xdr:rowOff>41910</xdr:rowOff>
    </xdr:from>
    <xdr:to>
      <xdr:col>19</xdr:col>
      <xdr:colOff>83820</xdr:colOff>
      <xdr:row>92</xdr:row>
      <xdr:rowOff>41910</xdr:rowOff>
    </xdr:to>
    <xdr:graphicFrame macro="">
      <xdr:nvGraphicFramePr>
        <xdr:cNvPr id="4" name="Chart 3">
          <a:extLst>
            <a:ext uri="{FF2B5EF4-FFF2-40B4-BE49-F238E27FC236}">
              <a16:creationId xmlns:a16="http://schemas.microsoft.com/office/drawing/2014/main" id="{826AB2D0-4853-BD25-2A20-F4A4990CD000}"/>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drawings/drawing15.xml><?xml version="1.0" encoding="utf-8"?>
<xdr:wsDr xmlns:xdr="http://schemas.openxmlformats.org/drawingml/2006/spreadsheetDrawing" xmlns:a="http://schemas.openxmlformats.org/drawingml/2006/main">
  <xdr:twoCellAnchor>
    <xdr:from>
      <xdr:col>0</xdr:col>
      <xdr:colOff>510540</xdr:colOff>
      <xdr:row>13</xdr:row>
      <xdr:rowOff>64770</xdr:rowOff>
    </xdr:from>
    <xdr:to>
      <xdr:col>8</xdr:col>
      <xdr:colOff>205740</xdr:colOff>
      <xdr:row>28</xdr:row>
      <xdr:rowOff>64770</xdr:rowOff>
    </xdr:to>
    <xdr:graphicFrame macro="">
      <xdr:nvGraphicFramePr>
        <xdr:cNvPr id="3" name="Chart 2">
          <a:extLst>
            <a:ext uri="{FF2B5EF4-FFF2-40B4-BE49-F238E27FC236}">
              <a16:creationId xmlns:a16="http://schemas.microsoft.com/office/drawing/2014/main" id="{DA283A47-AA40-5F16-ECDF-A314413ACEE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8</xdr:col>
      <xdr:colOff>457200</xdr:colOff>
      <xdr:row>13</xdr:row>
      <xdr:rowOff>179070</xdr:rowOff>
    </xdr:from>
    <xdr:to>
      <xdr:col>16</xdr:col>
      <xdr:colOff>152400</xdr:colOff>
      <xdr:row>28</xdr:row>
      <xdr:rowOff>179070</xdr:rowOff>
    </xdr:to>
    <xdr:graphicFrame macro="">
      <xdr:nvGraphicFramePr>
        <xdr:cNvPr id="4" name="Chart 3">
          <a:extLst>
            <a:ext uri="{FF2B5EF4-FFF2-40B4-BE49-F238E27FC236}">
              <a16:creationId xmlns:a16="http://schemas.microsoft.com/office/drawing/2014/main" id="{C81BF59F-9D2D-0535-C6D5-838868E0D636}"/>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243840</xdr:colOff>
      <xdr:row>32</xdr:row>
      <xdr:rowOff>114299</xdr:rowOff>
    </xdr:from>
    <xdr:to>
      <xdr:col>10</xdr:col>
      <xdr:colOff>480060</xdr:colOff>
      <xdr:row>57</xdr:row>
      <xdr:rowOff>140016</xdr:rowOff>
    </xdr:to>
    <xdr:pic>
      <xdr:nvPicPr>
        <xdr:cNvPr id="2" name="Picture 1" descr="World Equities Performance – Capital Intensive Companies vs. Non Capital  Intensive Companies – ISABELNET">
          <a:extLst>
            <a:ext uri="{FF2B5EF4-FFF2-40B4-BE49-F238E27FC236}">
              <a16:creationId xmlns:a16="http://schemas.microsoft.com/office/drawing/2014/main" id="{55C41F46-1DD1-D37D-B3E8-F611CE614721}"/>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853440" y="6080759"/>
          <a:ext cx="5722620" cy="459771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284390</xdr:colOff>
      <xdr:row>32</xdr:row>
      <xdr:rowOff>53340</xdr:rowOff>
    </xdr:from>
    <xdr:to>
      <xdr:col>19</xdr:col>
      <xdr:colOff>571499</xdr:colOff>
      <xdr:row>51</xdr:row>
      <xdr:rowOff>129540</xdr:rowOff>
    </xdr:to>
    <xdr:pic>
      <xdr:nvPicPr>
        <xdr:cNvPr id="6" name="Picture 5">
          <a:extLst>
            <a:ext uri="{FF2B5EF4-FFF2-40B4-BE49-F238E27FC236}">
              <a16:creationId xmlns:a16="http://schemas.microsoft.com/office/drawing/2014/main" id="{2138F504-80CC-90FF-B9CC-8E0A6B71F39B}"/>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989990" y="6019800"/>
          <a:ext cx="5803989" cy="3550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76200</xdr:colOff>
      <xdr:row>54</xdr:row>
      <xdr:rowOff>7619</xdr:rowOff>
    </xdr:from>
    <xdr:to>
      <xdr:col>17</xdr:col>
      <xdr:colOff>655320</xdr:colOff>
      <xdr:row>73</xdr:row>
      <xdr:rowOff>20682</xdr:rowOff>
    </xdr:to>
    <xdr:pic>
      <xdr:nvPicPr>
        <xdr:cNvPr id="9" name="Picture 8">
          <a:extLst>
            <a:ext uri="{FF2B5EF4-FFF2-40B4-BE49-F238E27FC236}">
              <a16:creationId xmlns:a16="http://schemas.microsoft.com/office/drawing/2014/main" id="{182A9CF7-68E5-3EC3-7658-00284ED4B66B}"/>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781800" y="9883139"/>
          <a:ext cx="4693920" cy="3487783"/>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3</xdr:col>
      <xdr:colOff>380999</xdr:colOff>
      <xdr:row>0</xdr:row>
      <xdr:rowOff>165340</xdr:rowOff>
    </xdr:from>
    <xdr:to>
      <xdr:col>12</xdr:col>
      <xdr:colOff>330200</xdr:colOff>
      <xdr:row>19</xdr:row>
      <xdr:rowOff>152400</xdr:rowOff>
    </xdr:to>
    <xdr:pic>
      <xdr:nvPicPr>
        <xdr:cNvPr id="2" name="Picture 1">
          <a:extLst>
            <a:ext uri="{FF2B5EF4-FFF2-40B4-BE49-F238E27FC236}">
              <a16:creationId xmlns:a16="http://schemas.microsoft.com/office/drawing/2014/main" id="{2C3BA973-C371-22BF-E3D4-A1A3AF323AD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2209799" y="165340"/>
          <a:ext cx="5435601" cy="34617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7.xml><?xml version="1.0" encoding="utf-8"?>
<xdr:wsDr xmlns:xdr="http://schemas.openxmlformats.org/drawingml/2006/spreadsheetDrawing" xmlns:a="http://schemas.openxmlformats.org/drawingml/2006/main">
  <xdr:twoCellAnchor>
    <xdr:from>
      <xdr:col>8</xdr:col>
      <xdr:colOff>198120</xdr:colOff>
      <xdr:row>5</xdr:row>
      <xdr:rowOff>38100</xdr:rowOff>
    </xdr:from>
    <xdr:to>
      <xdr:col>12</xdr:col>
      <xdr:colOff>601980</xdr:colOff>
      <xdr:row>22</xdr:row>
      <xdr:rowOff>156210</xdr:rowOff>
    </xdr:to>
    <xdr:graphicFrame macro="">
      <xdr:nvGraphicFramePr>
        <xdr:cNvPr id="2" name="Chart 1">
          <a:extLst>
            <a:ext uri="{FF2B5EF4-FFF2-40B4-BE49-F238E27FC236}">
              <a16:creationId xmlns:a16="http://schemas.microsoft.com/office/drawing/2014/main" id="{91070CDA-DB64-1400-7935-38303486929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7</xdr:col>
      <xdr:colOff>424548</xdr:colOff>
      <xdr:row>23</xdr:row>
      <xdr:rowOff>137160</xdr:rowOff>
    </xdr:from>
    <xdr:to>
      <xdr:col>13</xdr:col>
      <xdr:colOff>205740</xdr:colOff>
      <xdr:row>41</xdr:row>
      <xdr:rowOff>114300</xdr:rowOff>
    </xdr:to>
    <xdr:pic>
      <xdr:nvPicPr>
        <xdr:cNvPr id="3" name="Picture 2">
          <a:extLst>
            <a:ext uri="{FF2B5EF4-FFF2-40B4-BE49-F238E27FC236}">
              <a16:creationId xmlns:a16="http://schemas.microsoft.com/office/drawing/2014/main" id="{B6B957DF-685F-DDA0-6D46-86CE023061B6}"/>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529948" y="4343400"/>
          <a:ext cx="5252352" cy="3268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18.xml><?xml version="1.0" encoding="utf-8"?>
<xdr:wsDr xmlns:xdr="http://schemas.openxmlformats.org/drawingml/2006/spreadsheetDrawing" xmlns:a="http://schemas.openxmlformats.org/drawingml/2006/main">
  <xdr:twoCellAnchor>
    <xdr:from>
      <xdr:col>8</xdr:col>
      <xdr:colOff>259080</xdr:colOff>
      <xdr:row>2</xdr:row>
      <xdr:rowOff>125730</xdr:rowOff>
    </xdr:from>
    <xdr:to>
      <xdr:col>15</xdr:col>
      <xdr:colOff>563880</xdr:colOff>
      <xdr:row>17</xdr:row>
      <xdr:rowOff>125730</xdr:rowOff>
    </xdr:to>
    <xdr:graphicFrame macro="">
      <xdr:nvGraphicFramePr>
        <xdr:cNvPr id="2" name="Chart 1">
          <a:extLst>
            <a:ext uri="{FF2B5EF4-FFF2-40B4-BE49-F238E27FC236}">
              <a16:creationId xmlns:a16="http://schemas.microsoft.com/office/drawing/2014/main" id="{25B0B24A-45F2-BD24-A14E-CD56412C235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1</xdr:col>
      <xdr:colOff>76200</xdr:colOff>
      <xdr:row>9</xdr:row>
      <xdr:rowOff>30480</xdr:rowOff>
    </xdr:from>
    <xdr:to>
      <xdr:col>8</xdr:col>
      <xdr:colOff>177566</xdr:colOff>
      <xdr:row>24</xdr:row>
      <xdr:rowOff>83820</xdr:rowOff>
    </xdr:to>
    <xdr:pic>
      <xdr:nvPicPr>
        <xdr:cNvPr id="3" name="Picture 2">
          <a:extLst>
            <a:ext uri="{FF2B5EF4-FFF2-40B4-BE49-F238E27FC236}">
              <a16:creationId xmlns:a16="http://schemas.microsoft.com/office/drawing/2014/main" id="{FBAA01B5-0DF3-43B2-2DDD-B496278E85DB}"/>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85800" y="1676400"/>
          <a:ext cx="4452386" cy="27965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412354</xdr:colOff>
      <xdr:row>21</xdr:row>
      <xdr:rowOff>45720</xdr:rowOff>
    </xdr:from>
    <xdr:to>
      <xdr:col>6</xdr:col>
      <xdr:colOff>1013460</xdr:colOff>
      <xdr:row>36</xdr:row>
      <xdr:rowOff>121920</xdr:rowOff>
    </xdr:to>
    <xdr:pic>
      <xdr:nvPicPr>
        <xdr:cNvPr id="2" name="Picture 1">
          <a:extLst>
            <a:ext uri="{FF2B5EF4-FFF2-40B4-BE49-F238E27FC236}">
              <a16:creationId xmlns:a16="http://schemas.microsoft.com/office/drawing/2014/main" id="{10667450-3A28-1A18-3D3F-09C7EA522690}"/>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1021954" y="3886200"/>
          <a:ext cx="4853066" cy="281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411480</xdr:colOff>
      <xdr:row>20</xdr:row>
      <xdr:rowOff>114300</xdr:rowOff>
    </xdr:from>
    <xdr:to>
      <xdr:col>21</xdr:col>
      <xdr:colOff>441960</xdr:colOff>
      <xdr:row>37</xdr:row>
      <xdr:rowOff>106680</xdr:rowOff>
    </xdr:to>
    <xdr:sp macro="" textlink="">
      <xdr:nvSpPr>
        <xdr:cNvPr id="3" name="TextBox 2">
          <a:extLst>
            <a:ext uri="{FF2B5EF4-FFF2-40B4-BE49-F238E27FC236}">
              <a16:creationId xmlns:a16="http://schemas.microsoft.com/office/drawing/2014/main" id="{B2A2B0AE-7E62-0C22-473B-6FE5B3733EED}"/>
            </a:ext>
          </a:extLst>
        </xdr:cNvPr>
        <xdr:cNvSpPr txBox="1"/>
      </xdr:nvSpPr>
      <xdr:spPr>
        <a:xfrm>
          <a:off x="6507480" y="3771900"/>
          <a:ext cx="6736080" cy="31013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it-IT"/>
        </a:p>
        <a:p>
          <a:r>
            <a:rPr lang="it-IT"/>
            <a:t>Throughout history, major technological breakthroughs have spurred significant increases in investment, influencing the broader business cycle. A prime example is the era of computer and internet adoption, which necessitated widespread investment across various areas, including semiconductors, fiber-optic networks, and software development. This wave of investment was primarily concentrated in the eight years following the early '90s recession, leading up to the end of the dot-com bubble. During this time, mounting optimism about the technology fueled a period of substantial capital expenditure, resulting in the highest average annual growth in business investment over any eight-year span in the past 60 years. The surge drove a business cycle expansion that relied more heavily on investment than previous cycles and was accompanied by a significant asset-price bubble.</a:t>
          </a:r>
        </a:p>
        <a:p>
          <a:endParaRPr lang="it-IT"/>
        </a:p>
        <a:p>
          <a:r>
            <a:rPr lang="it-IT"/>
            <a:t>Looking ahead, AI has the potential to deliver economic gains comparable to—or even greater than—those of computers, suggesting we may be on the cusp of a similarly transformative investment boom. As we discuss further below, the upcoming investment ramp-up could be even more rapid and less tied to realized productivity improvements than in the '90s, due to the concentrated nature of AI-related capital expenditures among a few cash-rich companies.</a:t>
          </a:r>
        </a:p>
        <a:p>
          <a:endParaRPr lang="it-IT" sz="1100"/>
        </a:p>
      </xdr:txBody>
    </xdr:sp>
    <xdr:clientData/>
  </xdr:twoCellAnchor>
  <xdr:twoCellAnchor>
    <xdr:from>
      <xdr:col>7</xdr:col>
      <xdr:colOff>213360</xdr:colOff>
      <xdr:row>43</xdr:row>
      <xdr:rowOff>0</xdr:rowOff>
    </xdr:from>
    <xdr:to>
      <xdr:col>18</xdr:col>
      <xdr:colOff>556260</xdr:colOff>
      <xdr:row>57</xdr:row>
      <xdr:rowOff>137160</xdr:rowOff>
    </xdr:to>
    <xdr:sp macro="" textlink="">
      <xdr:nvSpPr>
        <xdr:cNvPr id="4" name="TextBox 3">
          <a:extLst>
            <a:ext uri="{FF2B5EF4-FFF2-40B4-BE49-F238E27FC236}">
              <a16:creationId xmlns:a16="http://schemas.microsoft.com/office/drawing/2014/main" id="{46FF0D07-00AC-3A9C-E814-F42D771959C7}"/>
            </a:ext>
          </a:extLst>
        </xdr:cNvPr>
        <xdr:cNvSpPr txBox="1"/>
      </xdr:nvSpPr>
      <xdr:spPr>
        <a:xfrm>
          <a:off x="4480560" y="7871460"/>
          <a:ext cx="7048500" cy="26974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a:t>Corporate investment often lags behind broader economic trends, reacting to changes in demand for products. However, it can become more forward-looking when businesses or investors have strong incentives and the capacity to take speculative risks. These conditions appear to be present for AI today.</a:t>
          </a:r>
        </a:p>
        <a:p>
          <a:r>
            <a:rPr lang="it-IT"/>
            <a:t>The incentives for rapid AI adoption are clear, despite uncertainty about its full economic impact. Many expect AI to create significant economic value, presenting substantial opportunities for early adopters and risks for those who fall behind. If AI boosts productivity growth by one to three percentage points over the next decade, it could add trillions of dollars to the economy.</a:t>
          </a:r>
        </a:p>
        <a:p>
          <a:endParaRPr lang="it-IT"/>
        </a:p>
        <a:p>
          <a:r>
            <a:rPr lang="it-IT"/>
            <a:t>Currently, AI’s role in productivity growth is limited, with only a few applications, such as software engineering, showing significant impact. The Census Bureau’s data suggests that just 5% of companies use AI regularly, and less than 0.4% report moderate automation of labor tasks. Macroeconomic data also shows little productivity growth in sectors where AI adoption is advancing most quickly. However, broad consensus on AI’s potential is not necessary to drive investment, as long as some key players—mainly large corporations in tech and major investors—are willing to make significant bets on its future benefits.</a:t>
          </a:r>
        </a:p>
        <a:p>
          <a:endParaRPr lang="it-IT" sz="1100"/>
        </a:p>
      </xdr:txBody>
    </xdr:sp>
    <xdr:clientData/>
  </xdr:twoCellAnchor>
  <xdr:twoCellAnchor editAs="oneCell">
    <xdr:from>
      <xdr:col>0</xdr:col>
      <xdr:colOff>152401</xdr:colOff>
      <xdr:row>55</xdr:row>
      <xdr:rowOff>81260</xdr:rowOff>
    </xdr:from>
    <xdr:to>
      <xdr:col>5</xdr:col>
      <xdr:colOff>678181</xdr:colOff>
      <xdr:row>69</xdr:row>
      <xdr:rowOff>53943</xdr:rowOff>
    </xdr:to>
    <xdr:pic>
      <xdr:nvPicPr>
        <xdr:cNvPr id="5" name="Picture 4">
          <a:extLst>
            <a:ext uri="{FF2B5EF4-FFF2-40B4-BE49-F238E27FC236}">
              <a16:creationId xmlns:a16="http://schemas.microsoft.com/office/drawing/2014/main" id="{DA578928-40A2-D55E-D233-9AAD90F945F5}"/>
            </a:ext>
          </a:extLst>
        </xdr:cNvPr>
        <xdr:cNvPicPr>
          <a:picLocks noChangeAspect="1"/>
        </xdr:cNvPicPr>
      </xdr:nvPicPr>
      <xdr:blipFill>
        <a:blip xmlns:r="http://schemas.openxmlformats.org/officeDocument/2006/relationships" r:embed="rId2"/>
        <a:stretch>
          <a:fillRect/>
        </a:stretch>
      </xdr:blipFill>
      <xdr:spPr>
        <a:xfrm>
          <a:off x="152401" y="10147280"/>
          <a:ext cx="5463540" cy="2533003"/>
        </a:xfrm>
        <a:prstGeom prst="rect">
          <a:avLst/>
        </a:prstGeom>
      </xdr:spPr>
    </xdr:pic>
    <xdr:clientData/>
  </xdr:twoCellAnchor>
  <xdr:twoCellAnchor editAs="oneCell">
    <xdr:from>
      <xdr:col>12</xdr:col>
      <xdr:colOff>304800</xdr:colOff>
      <xdr:row>56</xdr:row>
      <xdr:rowOff>40488</xdr:rowOff>
    </xdr:from>
    <xdr:to>
      <xdr:col>21</xdr:col>
      <xdr:colOff>454866</xdr:colOff>
      <xdr:row>69</xdr:row>
      <xdr:rowOff>69970</xdr:rowOff>
    </xdr:to>
    <xdr:pic>
      <xdr:nvPicPr>
        <xdr:cNvPr id="6" name="Picture 5">
          <a:extLst>
            <a:ext uri="{FF2B5EF4-FFF2-40B4-BE49-F238E27FC236}">
              <a16:creationId xmlns:a16="http://schemas.microsoft.com/office/drawing/2014/main" id="{48B63518-9618-EDAF-59E2-3AA9F92269F0}"/>
            </a:ext>
          </a:extLst>
        </xdr:cNvPr>
        <xdr:cNvPicPr>
          <a:picLocks noChangeAspect="1"/>
        </xdr:cNvPicPr>
      </xdr:nvPicPr>
      <xdr:blipFill>
        <a:blip xmlns:r="http://schemas.openxmlformats.org/officeDocument/2006/relationships" r:embed="rId3"/>
        <a:stretch>
          <a:fillRect/>
        </a:stretch>
      </xdr:blipFill>
      <xdr:spPr>
        <a:xfrm>
          <a:off x="7620000" y="10289388"/>
          <a:ext cx="5636466" cy="2406922"/>
        </a:xfrm>
        <a:prstGeom prst="rect">
          <a:avLst/>
        </a:prstGeom>
      </xdr:spPr>
    </xdr:pic>
    <xdr:clientData/>
  </xdr:twoCellAnchor>
  <xdr:twoCellAnchor editAs="oneCell">
    <xdr:from>
      <xdr:col>0</xdr:col>
      <xdr:colOff>443527</xdr:colOff>
      <xdr:row>79</xdr:row>
      <xdr:rowOff>137160</xdr:rowOff>
    </xdr:from>
    <xdr:to>
      <xdr:col>6</xdr:col>
      <xdr:colOff>496439</xdr:colOff>
      <xdr:row>93</xdr:row>
      <xdr:rowOff>53340</xdr:rowOff>
    </xdr:to>
    <xdr:pic>
      <xdr:nvPicPr>
        <xdr:cNvPr id="7" name="Picture 6">
          <a:extLst>
            <a:ext uri="{FF2B5EF4-FFF2-40B4-BE49-F238E27FC236}">
              <a16:creationId xmlns:a16="http://schemas.microsoft.com/office/drawing/2014/main" id="{48CB4565-B3AC-DD45-F857-6C03F02C522E}"/>
            </a:ext>
          </a:extLst>
        </xdr:cNvPr>
        <xdr:cNvPicPr>
          <a:picLocks noChangeAspect="1"/>
        </xdr:cNvPicPr>
      </xdr:nvPicPr>
      <xdr:blipFill>
        <a:blip xmlns:r="http://schemas.openxmlformats.org/officeDocument/2006/relationships" r:embed="rId4"/>
        <a:stretch>
          <a:fillRect/>
        </a:stretch>
      </xdr:blipFill>
      <xdr:spPr>
        <a:xfrm>
          <a:off x="443527" y="14592300"/>
          <a:ext cx="6156532" cy="2476500"/>
        </a:xfrm>
        <a:prstGeom prst="rect">
          <a:avLst/>
        </a:prstGeom>
      </xdr:spPr>
    </xdr:pic>
    <xdr:clientData/>
  </xdr:twoCellAnchor>
  <xdr:twoCellAnchor editAs="oneCell">
    <xdr:from>
      <xdr:col>0</xdr:col>
      <xdr:colOff>502920</xdr:colOff>
      <xdr:row>93</xdr:row>
      <xdr:rowOff>19556</xdr:rowOff>
    </xdr:from>
    <xdr:to>
      <xdr:col>6</xdr:col>
      <xdr:colOff>134390</xdr:colOff>
      <xdr:row>107</xdr:row>
      <xdr:rowOff>48093</xdr:rowOff>
    </xdr:to>
    <xdr:pic>
      <xdr:nvPicPr>
        <xdr:cNvPr id="8" name="Picture 7">
          <a:extLst>
            <a:ext uri="{FF2B5EF4-FFF2-40B4-BE49-F238E27FC236}">
              <a16:creationId xmlns:a16="http://schemas.microsoft.com/office/drawing/2014/main" id="{E22BF23B-019A-E66F-AC98-C3FE9CC388B7}"/>
            </a:ext>
          </a:extLst>
        </xdr:cNvPr>
        <xdr:cNvPicPr>
          <a:picLocks noChangeAspect="1"/>
        </xdr:cNvPicPr>
      </xdr:nvPicPr>
      <xdr:blipFill>
        <a:blip xmlns:r="http://schemas.openxmlformats.org/officeDocument/2006/relationships" r:embed="rId5"/>
        <a:stretch>
          <a:fillRect/>
        </a:stretch>
      </xdr:blipFill>
      <xdr:spPr>
        <a:xfrm>
          <a:off x="502920" y="16669256"/>
          <a:ext cx="5735090" cy="2588857"/>
        </a:xfrm>
        <a:prstGeom prst="rect">
          <a:avLst/>
        </a:prstGeom>
      </xdr:spPr>
    </xdr:pic>
    <xdr:clientData/>
  </xdr:twoCellAnchor>
  <xdr:twoCellAnchor>
    <xdr:from>
      <xdr:col>12</xdr:col>
      <xdr:colOff>144780</xdr:colOff>
      <xdr:row>79</xdr:row>
      <xdr:rowOff>30480</xdr:rowOff>
    </xdr:from>
    <xdr:to>
      <xdr:col>22</xdr:col>
      <xdr:colOff>83820</xdr:colOff>
      <xdr:row>94</xdr:row>
      <xdr:rowOff>121920</xdr:rowOff>
    </xdr:to>
    <xdr:sp macro="" textlink="">
      <xdr:nvSpPr>
        <xdr:cNvPr id="9" name="TextBox 8">
          <a:extLst>
            <a:ext uri="{FF2B5EF4-FFF2-40B4-BE49-F238E27FC236}">
              <a16:creationId xmlns:a16="http://schemas.microsoft.com/office/drawing/2014/main" id="{D5DE477E-58D0-DBAC-A260-62C509D9CFE7}"/>
            </a:ext>
          </a:extLst>
        </xdr:cNvPr>
        <xdr:cNvSpPr txBox="1"/>
      </xdr:nvSpPr>
      <xdr:spPr>
        <a:xfrm>
          <a:off x="7459980" y="14119860"/>
          <a:ext cx="6035040" cy="28346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a:t>A significant surge in investment is likely on the horizon, with the potential for a much broader boom in AI-related spending. Up until now, AI investment has been substantial in dollar terms but concentrated among a limited group of players, mainly large tech companies and a few smaller startups. This trend is expected to continue, with spending by these key players accelerating.</a:t>
          </a:r>
        </a:p>
        <a:p>
          <a:endParaRPr lang="it-IT"/>
        </a:p>
        <a:p>
          <a:r>
            <a:rPr lang="it-IT"/>
            <a:t>The progress of AI technology has been remarkable. It took 12 years for AI to achieve human-level performance in handwriting recognition, but since then, it has demonstrated similar capabilities in increasingly complex areas. Starting with speech and image recognition, AI then advanced to visual reasoning and, more recently, language reasoning.</a:t>
          </a:r>
        </a:p>
        <a:p>
          <a:endParaRPr lang="it-IT"/>
        </a:p>
        <a:p>
          <a:r>
            <a:rPr lang="it-IT"/>
            <a:t>As the challenges have grown, the speed of AI's progress has outpaced expectations, accelerating more dramatically than a simple graph can illustrate. Today, AI systems are even reaching human-level proficiency in competitive math tasks, showcasing their rapid and ongoing evolution.</a:t>
          </a:r>
        </a:p>
        <a:p>
          <a:endParaRPr lang="it-IT" sz="1100"/>
        </a:p>
      </xdr:txBody>
    </xdr:sp>
    <xdr:clientData/>
  </xdr:twoCellAnchor>
  <xdr:twoCellAnchor>
    <xdr:from>
      <xdr:col>12</xdr:col>
      <xdr:colOff>228600</xdr:colOff>
      <xdr:row>96</xdr:row>
      <xdr:rowOff>83820</xdr:rowOff>
    </xdr:from>
    <xdr:to>
      <xdr:col>22</xdr:col>
      <xdr:colOff>45720</xdr:colOff>
      <xdr:row>104</xdr:row>
      <xdr:rowOff>91440</xdr:rowOff>
    </xdr:to>
    <xdr:sp macro="" textlink="">
      <xdr:nvSpPr>
        <xdr:cNvPr id="10" name="TextBox 9">
          <a:extLst>
            <a:ext uri="{FF2B5EF4-FFF2-40B4-BE49-F238E27FC236}">
              <a16:creationId xmlns:a16="http://schemas.microsoft.com/office/drawing/2014/main" id="{B22E19BF-7796-89B4-7DCF-B0CE765CA7AC}"/>
            </a:ext>
          </a:extLst>
        </xdr:cNvPr>
        <xdr:cNvSpPr txBox="1"/>
      </xdr:nvSpPr>
      <xdr:spPr>
        <a:xfrm>
          <a:off x="7543800" y="17282160"/>
          <a:ext cx="5913120" cy="14706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a:t>We are on the verge of a major surge in capital expenditure.</a:t>
          </a:r>
        </a:p>
        <a:p>
          <a:endParaRPr lang="it-IT"/>
        </a:p>
        <a:p>
          <a:r>
            <a:rPr lang="it-IT"/>
            <a:t>So far, the stock market gains have largely favored companies central to the initial AI infrastructure buildout, with limited expectations priced in for those likely to benefit from broader AI adoption.</a:t>
          </a:r>
        </a:p>
        <a:p>
          <a:endParaRPr lang="it-IT"/>
        </a:p>
        <a:p>
          <a:r>
            <a:rPr lang="it-IT"/>
            <a:t>From a cyclical standpoint, current economic conditions appear supportive of continued growth in equity markets.</a:t>
          </a:r>
        </a:p>
        <a:p>
          <a:endParaRPr lang="it-IT" sz="1100"/>
        </a:p>
      </xdr:txBody>
    </xdr:sp>
    <xdr:clientData/>
  </xdr:twoCellAnchor>
  <xdr:twoCellAnchor editAs="oneCell">
    <xdr:from>
      <xdr:col>1</xdr:col>
      <xdr:colOff>0</xdr:colOff>
      <xdr:row>113</xdr:row>
      <xdr:rowOff>82730</xdr:rowOff>
    </xdr:from>
    <xdr:to>
      <xdr:col>9</xdr:col>
      <xdr:colOff>245711</xdr:colOff>
      <xdr:row>128</xdr:row>
      <xdr:rowOff>160020</xdr:rowOff>
    </xdr:to>
    <xdr:pic>
      <xdr:nvPicPr>
        <xdr:cNvPr id="11" name="Picture 10">
          <a:extLst>
            <a:ext uri="{FF2B5EF4-FFF2-40B4-BE49-F238E27FC236}">
              <a16:creationId xmlns:a16="http://schemas.microsoft.com/office/drawing/2014/main" id="{176CCDD8-0CB0-BC34-B1E6-57629EF1E507}"/>
            </a:ext>
          </a:extLst>
        </xdr:cNvPr>
        <xdr:cNvPicPr>
          <a:picLocks noChangeAspect="1"/>
        </xdr:cNvPicPr>
      </xdr:nvPicPr>
      <xdr:blipFill>
        <a:blip xmlns:r="http://schemas.openxmlformats.org/officeDocument/2006/relationships" r:embed="rId6"/>
        <a:stretch>
          <a:fillRect/>
        </a:stretch>
      </xdr:blipFill>
      <xdr:spPr>
        <a:xfrm>
          <a:off x="609600" y="20755790"/>
          <a:ext cx="6730331" cy="2820490"/>
        </a:xfrm>
        <a:prstGeom prst="rect">
          <a:avLst/>
        </a:prstGeom>
      </xdr:spPr>
    </xdr:pic>
    <xdr:clientData/>
  </xdr:twoCellAnchor>
  <xdr:twoCellAnchor>
    <xdr:from>
      <xdr:col>13</xdr:col>
      <xdr:colOff>335280</xdr:colOff>
      <xdr:row>113</xdr:row>
      <xdr:rowOff>144780</xdr:rowOff>
    </xdr:from>
    <xdr:to>
      <xdr:col>22</xdr:col>
      <xdr:colOff>411480</xdr:colOff>
      <xdr:row>123</xdr:row>
      <xdr:rowOff>7620</xdr:rowOff>
    </xdr:to>
    <xdr:sp macro="" textlink="">
      <xdr:nvSpPr>
        <xdr:cNvPr id="12" name="TextBox 11">
          <a:extLst>
            <a:ext uri="{FF2B5EF4-FFF2-40B4-BE49-F238E27FC236}">
              <a16:creationId xmlns:a16="http://schemas.microsoft.com/office/drawing/2014/main" id="{F9DBEDBE-917E-7605-46BB-646B8372FE22}"/>
            </a:ext>
          </a:extLst>
        </xdr:cNvPr>
        <xdr:cNvSpPr txBox="1"/>
      </xdr:nvSpPr>
      <xdr:spPr>
        <a:xfrm>
          <a:off x="8260080" y="20452080"/>
          <a:ext cx="5562600" cy="16916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a:t>Currently, the stock market reflects AI's impact mainly in a narrow group of companies involved in AI infrastructure, with limited expectations for a broader range of beneficiaries. This trend became evident following the release of ChatGPT in November 2022, which introduced generative AI to a wide audience and sparked increased investor interest. The concentration of the rally isn't surprising, considering the uncertainties surrounding the technology's future and the potential winners and losers. However, as the market begins to recognize and anticipate the wider impact of AI, stock pricing is likely to expand to include a broader array of companies.</a:t>
          </a:r>
          <a:endParaRPr lang="it-IT" sz="1100"/>
        </a:p>
      </xdr:txBody>
    </xdr:sp>
    <xdr:clientData/>
  </xdr:twoCellAnchor>
  <xdr:twoCellAnchor>
    <xdr:from>
      <xdr:col>12</xdr:col>
      <xdr:colOff>22860</xdr:colOff>
      <xdr:row>131</xdr:row>
      <xdr:rowOff>144780</xdr:rowOff>
    </xdr:from>
    <xdr:to>
      <xdr:col>20</xdr:col>
      <xdr:colOff>30480</xdr:colOff>
      <xdr:row>144</xdr:row>
      <xdr:rowOff>137160</xdr:rowOff>
    </xdr:to>
    <xdr:sp macro="" textlink="">
      <xdr:nvSpPr>
        <xdr:cNvPr id="13" name="TextBox 12">
          <a:extLst>
            <a:ext uri="{FF2B5EF4-FFF2-40B4-BE49-F238E27FC236}">
              <a16:creationId xmlns:a16="http://schemas.microsoft.com/office/drawing/2014/main" id="{2738FF41-9EBA-81FC-CDFC-C14CF677A5A8}"/>
            </a:ext>
          </a:extLst>
        </xdr:cNvPr>
        <xdr:cNvSpPr txBox="1"/>
      </xdr:nvSpPr>
      <xdr:spPr>
        <a:xfrm>
          <a:off x="7338060" y="23743920"/>
          <a:ext cx="4884420" cy="236982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a:t>Macro conditions are creating a supportive environment for increased AI investment. Unlike typical Fed rate-cut cycles, which often coincide with economic slowdowns that pressure equities, the current situation is different. The public sector has taken a leading role in driving an income-led economic cycle, with limited private sector credit excesses, helping maintain economic resilience even during the Fed's aggressive tightening phase. Now, as inflation eases, the Fed is positioned to start reducing rates proactively, while economic conditions remain stable. This presents an unusual opportunity for rate cuts to support equities at a time when cash flows and investor sentiment are still relatively strong.</a:t>
          </a:r>
          <a:endParaRPr lang="it-IT" sz="1100"/>
        </a:p>
      </xdr:txBody>
    </xdr:sp>
    <xdr:clientData/>
  </xdr:twoCellAnchor>
  <xdr:twoCellAnchor editAs="oneCell">
    <xdr:from>
      <xdr:col>0</xdr:col>
      <xdr:colOff>472440</xdr:colOff>
      <xdr:row>134</xdr:row>
      <xdr:rowOff>920</xdr:rowOff>
    </xdr:from>
    <xdr:to>
      <xdr:col>5</xdr:col>
      <xdr:colOff>1027863</xdr:colOff>
      <xdr:row>146</xdr:row>
      <xdr:rowOff>118559</xdr:rowOff>
    </xdr:to>
    <xdr:pic>
      <xdr:nvPicPr>
        <xdr:cNvPr id="14" name="Picture 13">
          <a:extLst>
            <a:ext uri="{FF2B5EF4-FFF2-40B4-BE49-F238E27FC236}">
              <a16:creationId xmlns:a16="http://schemas.microsoft.com/office/drawing/2014/main" id="{67CAC54A-C55E-3619-053C-EACF35777CEE}"/>
            </a:ext>
          </a:extLst>
        </xdr:cNvPr>
        <xdr:cNvPicPr>
          <a:picLocks noChangeAspect="1"/>
        </xdr:cNvPicPr>
      </xdr:nvPicPr>
      <xdr:blipFill>
        <a:blip xmlns:r="http://schemas.openxmlformats.org/officeDocument/2006/relationships" r:embed="rId7"/>
        <a:stretch>
          <a:fillRect/>
        </a:stretch>
      </xdr:blipFill>
      <xdr:spPr>
        <a:xfrm>
          <a:off x="472440" y="24514460"/>
          <a:ext cx="5493183" cy="2312199"/>
        </a:xfrm>
        <a:prstGeom prst="rect">
          <a:avLst/>
        </a:prstGeom>
      </xdr:spPr>
    </xdr:pic>
    <xdr:clientData/>
  </xdr:twoCellAnchor>
  <xdr:twoCellAnchor editAs="oneCell">
    <xdr:from>
      <xdr:col>0</xdr:col>
      <xdr:colOff>518161</xdr:colOff>
      <xdr:row>147</xdr:row>
      <xdr:rowOff>85278</xdr:rowOff>
    </xdr:from>
    <xdr:to>
      <xdr:col>5</xdr:col>
      <xdr:colOff>1159493</xdr:colOff>
      <xdr:row>160</xdr:row>
      <xdr:rowOff>15240</xdr:rowOff>
    </xdr:to>
    <xdr:pic>
      <xdr:nvPicPr>
        <xdr:cNvPr id="15" name="Picture 14">
          <a:extLst>
            <a:ext uri="{FF2B5EF4-FFF2-40B4-BE49-F238E27FC236}">
              <a16:creationId xmlns:a16="http://schemas.microsoft.com/office/drawing/2014/main" id="{158348CE-A0CB-91BF-2E05-11FEEBD63E55}"/>
            </a:ext>
          </a:extLst>
        </xdr:cNvPr>
        <xdr:cNvPicPr>
          <a:picLocks noChangeAspect="1"/>
        </xdr:cNvPicPr>
      </xdr:nvPicPr>
      <xdr:blipFill>
        <a:blip xmlns:r="http://schemas.openxmlformats.org/officeDocument/2006/relationships" r:embed="rId8"/>
        <a:stretch>
          <a:fillRect/>
        </a:stretch>
      </xdr:blipFill>
      <xdr:spPr>
        <a:xfrm>
          <a:off x="518161" y="26610498"/>
          <a:ext cx="5579092" cy="2307402"/>
        </a:xfrm>
        <a:prstGeom prst="rect">
          <a:avLst/>
        </a:prstGeom>
      </xdr:spPr>
    </xdr:pic>
    <xdr:clientData/>
  </xdr:twoCellAnchor>
  <xdr:twoCellAnchor>
    <xdr:from>
      <xdr:col>6</xdr:col>
      <xdr:colOff>167640</xdr:colOff>
      <xdr:row>161</xdr:row>
      <xdr:rowOff>30480</xdr:rowOff>
    </xdr:from>
    <xdr:to>
      <xdr:col>15</xdr:col>
      <xdr:colOff>45720</xdr:colOff>
      <xdr:row>167</xdr:row>
      <xdr:rowOff>114300</xdr:rowOff>
    </xdr:to>
    <xdr:sp macro="" textlink="">
      <xdr:nvSpPr>
        <xdr:cNvPr id="16" name="TextBox 15">
          <a:extLst>
            <a:ext uri="{FF2B5EF4-FFF2-40B4-BE49-F238E27FC236}">
              <a16:creationId xmlns:a16="http://schemas.microsoft.com/office/drawing/2014/main" id="{F148AF8C-0C89-2EEC-D36E-D4DD59ACBF37}"/>
            </a:ext>
          </a:extLst>
        </xdr:cNvPr>
        <xdr:cNvSpPr txBox="1"/>
      </xdr:nvSpPr>
      <xdr:spPr>
        <a:xfrm>
          <a:off x="3825240" y="29116020"/>
          <a:ext cx="5364480" cy="11811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a:t>This shift towards resilient growth is happening at a time when business balance sheets are robust, with ample cash reserves and significant borrowing capacity. Companies have plenty of resources available to invest in AI, and the prospect of lower capital costs provides an additional incentive to accelerate their investment plans.</a:t>
          </a:r>
          <a:endParaRPr lang="it-IT" sz="1100"/>
        </a:p>
      </xdr:txBody>
    </xdr:sp>
    <xdr:clientData/>
  </xdr:twoCellAnchor>
  <xdr:twoCellAnchor editAs="oneCell">
    <xdr:from>
      <xdr:col>1</xdr:col>
      <xdr:colOff>114300</xdr:colOff>
      <xdr:row>175</xdr:row>
      <xdr:rowOff>83060</xdr:rowOff>
    </xdr:from>
    <xdr:to>
      <xdr:col>7</xdr:col>
      <xdr:colOff>480060</xdr:colOff>
      <xdr:row>188</xdr:row>
      <xdr:rowOff>38099</xdr:rowOff>
    </xdr:to>
    <xdr:pic>
      <xdr:nvPicPr>
        <xdr:cNvPr id="17" name="Picture 16">
          <a:extLst>
            <a:ext uri="{FF2B5EF4-FFF2-40B4-BE49-F238E27FC236}">
              <a16:creationId xmlns:a16="http://schemas.microsoft.com/office/drawing/2014/main" id="{0A6569AF-6D68-605E-F2EA-A7178C60BF04}"/>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1965960" y="32109920"/>
          <a:ext cx="5730240" cy="233247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967740</xdr:colOff>
      <xdr:row>199</xdr:row>
      <xdr:rowOff>182514</xdr:rowOff>
    </xdr:from>
    <xdr:to>
      <xdr:col>11</xdr:col>
      <xdr:colOff>114300</xdr:colOff>
      <xdr:row>215</xdr:row>
      <xdr:rowOff>175260</xdr:rowOff>
    </xdr:to>
    <xdr:pic>
      <xdr:nvPicPr>
        <xdr:cNvPr id="18" name="Picture 17">
          <a:extLst>
            <a:ext uri="{FF2B5EF4-FFF2-40B4-BE49-F238E27FC236}">
              <a16:creationId xmlns:a16="http://schemas.microsoft.com/office/drawing/2014/main" id="{C007FE33-9A1B-2C08-ACEC-D4E54F71F91C}"/>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905500" y="36598494"/>
          <a:ext cx="3764280" cy="291882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11</xdr:col>
      <xdr:colOff>83820</xdr:colOff>
      <xdr:row>192</xdr:row>
      <xdr:rowOff>137160</xdr:rowOff>
    </xdr:from>
    <xdr:to>
      <xdr:col>19</xdr:col>
      <xdr:colOff>373380</xdr:colOff>
      <xdr:row>213</xdr:row>
      <xdr:rowOff>68580</xdr:rowOff>
    </xdr:to>
    <xdr:sp macro="" textlink="">
      <xdr:nvSpPr>
        <xdr:cNvPr id="19" name="TextBox 18">
          <a:extLst>
            <a:ext uri="{FF2B5EF4-FFF2-40B4-BE49-F238E27FC236}">
              <a16:creationId xmlns:a16="http://schemas.microsoft.com/office/drawing/2014/main" id="{635B8D35-EF1A-7AF0-DD5F-08ED77A04CE0}"/>
            </a:ext>
          </a:extLst>
        </xdr:cNvPr>
        <xdr:cNvSpPr txBox="1"/>
      </xdr:nvSpPr>
      <xdr:spPr>
        <a:xfrm>
          <a:off x="6789420" y="35272980"/>
          <a:ext cx="5166360" cy="37719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it-IT"/>
        </a:p>
        <a:p>
          <a:r>
            <a:rPr lang="it-IT"/>
            <a:t>The graph compares the performance of three groups of stocks:</a:t>
          </a:r>
        </a:p>
        <a:p>
          <a:r>
            <a:rPr lang="it-IT" b="1"/>
            <a:t>NASDAQ 100 from January 1995 to January 2002</a:t>
          </a:r>
          <a:r>
            <a:rPr lang="it-IT"/>
            <a:t> (blue line) – This line shows the dramatic rise and subsequent sharp decline, characteristic of the dot-com bubble. The index surged to nearly 1,100% growth before collapsing around 2000-2002, reflecting the boom and bust of technology stocks during that period.</a:t>
          </a:r>
        </a:p>
        <a:p>
          <a:r>
            <a:rPr lang="it-IT" b="1"/>
            <a:t>AI Leaders (MSFT, NVDA, AMZN, META, GOOGL) from January 2019 to March 2024</a:t>
          </a:r>
          <a:r>
            <a:rPr lang="it-IT"/>
            <a:t> (dotted line) – The line represents the performance of leading AI-related companies. The growth pattern here suggests a steady increase, indicating optimism around AI adoption and infrastructure investment. However, it lacks the extreme volatility seen in the dot-com era.</a:t>
          </a:r>
        </a:p>
        <a:p>
          <a:r>
            <a:rPr lang="it-IT" b="1"/>
            <a:t>NASDAQ 100 from January 2019 to March 2024</a:t>
          </a:r>
          <a:r>
            <a:rPr lang="it-IT"/>
            <a:t> (orange line) – This line shows the broader index’s performance, which has generally followed the AI leaders but with less dramatic growth, indicating that the broader tech market has not benefited as narrowly or intensely from recent trends.</a:t>
          </a:r>
        </a:p>
        <a:p>
          <a:r>
            <a:rPr lang="it-IT"/>
            <a:t>Overall, the graph highlights how AI-focused stocks have outperformed the broader tech market, though the gains are not as speculative and parabolic as those seen during the dot-com bubble. It suggests that while there is enthusiasm around AI, the investment environment remains more tempered than in the late '90s.</a:t>
          </a:r>
        </a:p>
        <a:p>
          <a:endParaRPr lang="it-IT" sz="1100"/>
        </a:p>
      </xdr:txBody>
    </xdr:sp>
    <xdr:clientData/>
  </xdr:twoCellAnchor>
  <xdr:twoCellAnchor>
    <xdr:from>
      <xdr:col>12</xdr:col>
      <xdr:colOff>167640</xdr:colOff>
      <xdr:row>176</xdr:row>
      <xdr:rowOff>121920</xdr:rowOff>
    </xdr:from>
    <xdr:to>
      <xdr:col>19</xdr:col>
      <xdr:colOff>137160</xdr:colOff>
      <xdr:row>188</xdr:row>
      <xdr:rowOff>22860</xdr:rowOff>
    </xdr:to>
    <xdr:sp macro="" textlink="">
      <xdr:nvSpPr>
        <xdr:cNvPr id="20" name="TextBox 19">
          <a:extLst>
            <a:ext uri="{FF2B5EF4-FFF2-40B4-BE49-F238E27FC236}">
              <a16:creationId xmlns:a16="http://schemas.microsoft.com/office/drawing/2014/main" id="{46852CF9-DABE-CA4C-C165-285EEA5D5715}"/>
            </a:ext>
          </a:extLst>
        </xdr:cNvPr>
        <xdr:cNvSpPr txBox="1"/>
      </xdr:nvSpPr>
      <xdr:spPr>
        <a:xfrm>
          <a:off x="7482840" y="32331660"/>
          <a:ext cx="4236720" cy="209550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sz="1100"/>
            <a:t>Similary rapid increase in market cap,</a:t>
          </a:r>
          <a:r>
            <a:rPr lang="it-IT" sz="1100" baseline="0"/>
            <a:t> b</a:t>
          </a:r>
          <a:r>
            <a:rPr lang="it-IT" sz="1100"/>
            <a:t>ut</a:t>
          </a:r>
          <a:r>
            <a:rPr lang="it-IT" sz="1100" baseline="0"/>
            <a:t> much more grounded in near-term earnigs prospects</a:t>
          </a:r>
        </a:p>
        <a:p>
          <a:endParaRPr lang="it-IT" sz="1100" baseline="0"/>
        </a:p>
        <a:p>
          <a:endParaRPr lang="it-IT" sz="1100" baseline="0"/>
        </a:p>
        <a:p>
          <a:r>
            <a:rPr lang="it-IT" sz="1100" baseline="0"/>
            <a:t>A comparison between Nvidia share price vs 1-year forward EPS, share price and Cisco's.</a:t>
          </a:r>
        </a:p>
        <a:p>
          <a:endParaRPr lang="it-IT" sz="1100" baseline="0"/>
        </a:p>
        <a:p>
          <a:endParaRPr lang="it-IT" sz="1100"/>
        </a:p>
      </xdr:txBody>
    </xdr:sp>
    <xdr:clientData/>
  </xdr:twoCellAnchor>
  <xdr:twoCellAnchor>
    <xdr:from>
      <xdr:col>4</xdr:col>
      <xdr:colOff>22860</xdr:colOff>
      <xdr:row>217</xdr:row>
      <xdr:rowOff>91440</xdr:rowOff>
    </xdr:from>
    <xdr:to>
      <xdr:col>10</xdr:col>
      <xdr:colOff>449580</xdr:colOff>
      <xdr:row>232</xdr:row>
      <xdr:rowOff>152400</xdr:rowOff>
    </xdr:to>
    <xdr:graphicFrame macro="">
      <xdr:nvGraphicFramePr>
        <xdr:cNvPr id="24" name="Chart 23">
          <a:extLst>
            <a:ext uri="{FF2B5EF4-FFF2-40B4-BE49-F238E27FC236}">
              <a16:creationId xmlns:a16="http://schemas.microsoft.com/office/drawing/2014/main" id="{B64CD8CE-BB8F-DC0C-28D7-F577A2B5C17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1"/>
        </a:graphicData>
      </a:graphic>
    </xdr:graphicFrame>
    <xdr:clientData/>
  </xdr:twoCellAnchor>
  <xdr:twoCellAnchor>
    <xdr:from>
      <xdr:col>10</xdr:col>
      <xdr:colOff>480060</xdr:colOff>
      <xdr:row>217</xdr:row>
      <xdr:rowOff>102870</xdr:rowOff>
    </xdr:from>
    <xdr:to>
      <xdr:col>19</xdr:col>
      <xdr:colOff>38100</xdr:colOff>
      <xdr:row>231</xdr:row>
      <xdr:rowOff>137160</xdr:rowOff>
    </xdr:to>
    <xdr:graphicFrame macro="">
      <xdr:nvGraphicFramePr>
        <xdr:cNvPr id="25" name="Chart 24">
          <a:extLst>
            <a:ext uri="{FF2B5EF4-FFF2-40B4-BE49-F238E27FC236}">
              <a16:creationId xmlns:a16="http://schemas.microsoft.com/office/drawing/2014/main" id="{EB2D47F9-E8FA-6BB5-60A6-C3A72AEF861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2"/>
        </a:graphicData>
      </a:graphic>
    </xdr:graphicFrame>
    <xdr:clientData/>
  </xdr:twoCellAnchor>
  <xdr:twoCellAnchor>
    <xdr:from>
      <xdr:col>0</xdr:col>
      <xdr:colOff>1752600</xdr:colOff>
      <xdr:row>236</xdr:row>
      <xdr:rowOff>30480</xdr:rowOff>
    </xdr:from>
    <xdr:to>
      <xdr:col>15</xdr:col>
      <xdr:colOff>190500</xdr:colOff>
      <xdr:row>262</xdr:row>
      <xdr:rowOff>137160</xdr:rowOff>
    </xdr:to>
    <xdr:sp macro="" textlink="">
      <xdr:nvSpPr>
        <xdr:cNvPr id="26" name="TextBox 25">
          <a:extLst>
            <a:ext uri="{FF2B5EF4-FFF2-40B4-BE49-F238E27FC236}">
              <a16:creationId xmlns:a16="http://schemas.microsoft.com/office/drawing/2014/main" id="{701A2534-DBF1-D1E6-5350-A13E586D4953}"/>
            </a:ext>
          </a:extLst>
        </xdr:cNvPr>
        <xdr:cNvSpPr txBox="1"/>
      </xdr:nvSpPr>
      <xdr:spPr>
        <a:xfrm>
          <a:off x="1752600" y="43936920"/>
          <a:ext cx="10431780" cy="486156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sz="1100"/>
            <a:t>\textbf{Analyzing Tech Giants: A Shift in Market Dynamics}</a:t>
          </a:r>
        </a:p>
        <a:p>
          <a:endParaRPr lang="it-IT" sz="1100"/>
        </a:p>
        <a:p>
          <a:r>
            <a:rPr lang="it-IT" sz="1100"/>
            <a:t>The provided table offers a fascinating comparison of leading tech companies' earnings growth expectations and P/E ratios in 2000 and 2024. Several key trends emerge:</a:t>
          </a:r>
        </a:p>
        <a:p>
          <a:endParaRPr lang="it-IT" sz="1100"/>
        </a:p>
        <a:p>
          <a:r>
            <a:rPr lang="it-IT" sz="1100"/>
            <a:t>\begin{itemize}</a:t>
          </a:r>
        </a:p>
        <a:p>
          <a:r>
            <a:rPr lang="it-IT" sz="1100"/>
            <a:t>    \item \textbf{Increased Market Cap Weight:}</a:t>
          </a:r>
        </a:p>
        <a:p>
          <a:r>
            <a:rPr lang="it-IT" sz="1100"/>
            <a:t>    </a:t>
          </a:r>
        </a:p>
        <a:p>
          <a:r>
            <a:rPr lang="it-IT" sz="1100"/>
            <a:t>    In 2024, the combined market cap weight of the listed tech companies is significantly higher than in 2000. This indicates a substantial growth in their market influence and dominance. This increased weight suggests that these companies play a more pivotal role in the overall market performance, influencing broader market trends.</a:t>
          </a:r>
        </a:p>
        <a:p>
          <a:r>
            <a:rPr lang="it-IT" sz="1100"/>
            <a:t>    </a:t>
          </a:r>
        </a:p>
        <a:p>
          <a:r>
            <a:rPr lang="it-IT" sz="1100"/>
            <a:t>    \item \textbf{Lower P/E Ratios:}</a:t>
          </a:r>
        </a:p>
        <a:p>
          <a:r>
            <a:rPr lang="it-IT" sz="1100"/>
            <a:t>    </a:t>
          </a:r>
        </a:p>
        <a:p>
          <a:r>
            <a:rPr lang="it-IT" sz="1100"/>
            <a:t>    Despite higher growth expectations in 2024, the overall P/E ratio for the market cap-weighted average is lower compared to 2000. This could be attributed to various factors, including:</a:t>
          </a:r>
        </a:p>
        <a:p>
          <a:r>
            <a:rPr lang="it-IT" sz="1100"/>
            <a:t>    \begin{itemize}</a:t>
          </a:r>
        </a:p>
        <a:p>
          <a:r>
            <a:rPr lang="it-IT" sz="1100"/>
            <a:t>        \item Increased investor sophistication and demand for higher returns.</a:t>
          </a:r>
        </a:p>
        <a:p>
          <a:r>
            <a:rPr lang="it-IT" sz="1100"/>
            <a:t>        \item A more mature tech industry with established business models.</a:t>
          </a:r>
        </a:p>
        <a:p>
          <a:r>
            <a:rPr lang="it-IT" sz="1100"/>
            <a:t>        \item A shift in investor preferences towards value stocks or other asset classes.</a:t>
          </a:r>
        </a:p>
        <a:p>
          <a:r>
            <a:rPr lang="it-IT" sz="1100"/>
            <a:t>    \end{itemize}</a:t>
          </a:r>
        </a:p>
        <a:p>
          <a:r>
            <a:rPr lang="it-IT" sz="1100"/>
            <a:t>    </a:t>
          </a:r>
        </a:p>
        <a:p>
          <a:r>
            <a:rPr lang="it-IT" sz="1100"/>
            <a:t>    \item \textbf{Higher Growth Expectations:}</a:t>
          </a:r>
        </a:p>
        <a:p>
          <a:r>
            <a:rPr lang="it-IT" sz="1100"/>
            <a:t>    </a:t>
          </a:r>
        </a:p>
        <a:p>
          <a:r>
            <a:rPr lang="it-IT" sz="1100"/>
            <a:t>    In 2024, the growth expectations for these companies are generally higher than in 2000. This suggests that investors anticipate continued innovation, expansion, and strong earnings growth from these tech giants. This increased growth expectation, coupled with lower P/E ratios, presents an intriguing investment opportunity.</a:t>
          </a:r>
        </a:p>
        <a:p>
          <a:r>
            <a:rPr lang="it-IT" sz="1100"/>
            <a:t>\end{itemize}</a:t>
          </a:r>
        </a:p>
      </xdr:txBody>
    </xdr:sp>
    <xdr:clientData/>
  </xdr:twoCellAnchor>
  <xdr:twoCellAnchor editAs="oneCell">
    <xdr:from>
      <xdr:col>1</xdr:col>
      <xdr:colOff>91440</xdr:colOff>
      <xdr:row>188</xdr:row>
      <xdr:rowOff>121920</xdr:rowOff>
    </xdr:from>
    <xdr:to>
      <xdr:col>8</xdr:col>
      <xdr:colOff>183040</xdr:colOff>
      <xdr:row>199</xdr:row>
      <xdr:rowOff>76200</xdr:rowOff>
    </xdr:to>
    <xdr:pic>
      <xdr:nvPicPr>
        <xdr:cNvPr id="29" name="Picture 28">
          <a:extLst>
            <a:ext uri="{FF2B5EF4-FFF2-40B4-BE49-F238E27FC236}">
              <a16:creationId xmlns:a16="http://schemas.microsoft.com/office/drawing/2014/main" id="{FD4787B3-DE49-5E11-36B1-52AD7BA7F017}"/>
            </a:ext>
          </a:extLst>
        </xdr:cNvPr>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943100" y="34526220"/>
          <a:ext cx="5966620" cy="1965960"/>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11</xdr:col>
      <xdr:colOff>441960</xdr:colOff>
      <xdr:row>0</xdr:row>
      <xdr:rowOff>0</xdr:rowOff>
    </xdr:from>
    <xdr:to>
      <xdr:col>16</xdr:col>
      <xdr:colOff>30480</xdr:colOff>
      <xdr:row>14</xdr:row>
      <xdr:rowOff>137160</xdr:rowOff>
    </xdr:to>
    <xdr:pic>
      <xdr:nvPicPr>
        <xdr:cNvPr id="2" name="Picture 1">
          <a:extLst>
            <a:ext uri="{FF2B5EF4-FFF2-40B4-BE49-F238E27FC236}">
              <a16:creationId xmlns:a16="http://schemas.microsoft.com/office/drawing/2014/main" id="{4A32B42C-3E70-7108-10DA-87768FCC4B4C}"/>
            </a:ext>
          </a:extLst>
        </xdr:cNvPr>
        <xdr:cNvPicPr>
          <a:picLocks noChangeAspect="1" noChangeArrowheads="1"/>
        </xdr:cNvPicPr>
      </xdr:nvPicPr>
      <xdr:blipFill>
        <a:blip xmlns:r="http://schemas.openxmlformats.org/officeDocument/2006/relationships" r:embed="rId1" cstate="print">
          <a:extLst>
            <a:ext uri="{28A0092B-C50C-407E-A947-70E740481C1C}">
              <a14:useLocalDpi xmlns:a14="http://schemas.microsoft.com/office/drawing/2010/main" val="0"/>
            </a:ext>
          </a:extLst>
        </a:blip>
        <a:srcRect/>
        <a:stretch>
          <a:fillRect/>
        </a:stretch>
      </xdr:blipFill>
      <xdr:spPr bwMode="auto">
        <a:xfrm>
          <a:off x="7620000" y="0"/>
          <a:ext cx="4046220" cy="2697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0</xdr:colOff>
      <xdr:row>28</xdr:row>
      <xdr:rowOff>0</xdr:rowOff>
    </xdr:from>
    <xdr:to>
      <xdr:col>7</xdr:col>
      <xdr:colOff>785879</xdr:colOff>
      <xdr:row>46</xdr:row>
      <xdr:rowOff>91440</xdr:rowOff>
    </xdr:to>
    <xdr:pic>
      <xdr:nvPicPr>
        <xdr:cNvPr id="3" name="Picture 2" descr="Tech sector market value">
          <a:extLst>
            <a:ext uri="{FF2B5EF4-FFF2-40B4-BE49-F238E27FC236}">
              <a16:creationId xmlns:a16="http://schemas.microsoft.com/office/drawing/2014/main" id="{39C76C05-6913-90E4-DADD-3BF8FBAB8055}"/>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609600" y="5120640"/>
          <a:ext cx="4443479" cy="33832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266700</xdr:colOff>
      <xdr:row>80</xdr:row>
      <xdr:rowOff>144780</xdr:rowOff>
    </xdr:from>
    <xdr:to>
      <xdr:col>8</xdr:col>
      <xdr:colOff>401603</xdr:colOff>
      <xdr:row>97</xdr:row>
      <xdr:rowOff>137160</xdr:rowOff>
    </xdr:to>
    <xdr:pic>
      <xdr:nvPicPr>
        <xdr:cNvPr id="6" name="Picture 5" descr="S&amp;P 500 Tech">
          <a:extLst>
            <a:ext uri="{FF2B5EF4-FFF2-40B4-BE49-F238E27FC236}">
              <a16:creationId xmlns:a16="http://schemas.microsoft.com/office/drawing/2014/main" id="{9410A082-6C5D-0988-E584-0BAC8B4C35CE}"/>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1485900" y="14775180"/>
          <a:ext cx="4264943" cy="31013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304801</xdr:colOff>
      <xdr:row>0</xdr:row>
      <xdr:rowOff>53339</xdr:rowOff>
    </xdr:from>
    <xdr:to>
      <xdr:col>19</xdr:col>
      <xdr:colOff>647699</xdr:colOff>
      <xdr:row>14</xdr:row>
      <xdr:rowOff>160780</xdr:rowOff>
    </xdr:to>
    <xdr:pic>
      <xdr:nvPicPr>
        <xdr:cNvPr id="10" name="Picture 9">
          <a:extLst>
            <a:ext uri="{FF2B5EF4-FFF2-40B4-BE49-F238E27FC236}">
              <a16:creationId xmlns:a16="http://schemas.microsoft.com/office/drawing/2014/main" id="{7E9F066D-3C5E-C6CD-943F-160AD1E0B602}"/>
            </a:ext>
          </a:extLst>
        </xdr:cNvPr>
        <xdr:cNvPicPr>
          <a:picLocks noChangeAspect="1" noChangeArrowheads="1"/>
        </xdr:cNvPicPr>
      </xdr:nvPicPr>
      <xdr:blipFill>
        <a:blip xmlns:r="http://schemas.openxmlformats.org/officeDocument/2006/relationships" r:embed="rId4" cstate="print">
          <a:extLst>
            <a:ext uri="{28A0092B-C50C-407E-A947-70E740481C1C}">
              <a14:useLocalDpi xmlns:a14="http://schemas.microsoft.com/office/drawing/2010/main" val="0"/>
            </a:ext>
          </a:extLst>
        </a:blip>
        <a:srcRect/>
        <a:stretch>
          <a:fillRect/>
        </a:stretch>
      </xdr:blipFill>
      <xdr:spPr bwMode="auto">
        <a:xfrm>
          <a:off x="11940541" y="53339"/>
          <a:ext cx="2964178" cy="266776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169789</xdr:colOff>
      <xdr:row>135</xdr:row>
      <xdr:rowOff>167640</xdr:rowOff>
    </xdr:from>
    <xdr:to>
      <xdr:col>7</xdr:col>
      <xdr:colOff>830579</xdr:colOff>
      <xdr:row>166</xdr:row>
      <xdr:rowOff>129540</xdr:rowOff>
    </xdr:to>
    <xdr:pic>
      <xdr:nvPicPr>
        <xdr:cNvPr id="7" name="Picture 6" descr="Chart comparing performance of S&amp;P 500 and S&amp;P 500 Equal Weight Index">
          <a:extLst>
            <a:ext uri="{FF2B5EF4-FFF2-40B4-BE49-F238E27FC236}">
              <a16:creationId xmlns:a16="http://schemas.microsoft.com/office/drawing/2014/main" id="{FB88AE57-1FED-395E-2ACC-07D61203E3EA}"/>
            </a:ext>
          </a:extLst>
        </xdr:cNvPr>
        <xdr:cNvPicPr>
          <a:picLocks noChangeAspect="1" noChangeArrowheads="1"/>
        </xdr:cNvPicPr>
      </xdr:nvPicPr>
      <xdr:blipFill>
        <a:blip xmlns:r="http://schemas.openxmlformats.org/officeDocument/2006/relationships" r:embed="rId5" cstate="print">
          <a:extLst>
            <a:ext uri="{28A0092B-C50C-407E-A947-70E740481C1C}">
              <a14:useLocalDpi xmlns:a14="http://schemas.microsoft.com/office/drawing/2010/main" val="0"/>
            </a:ext>
          </a:extLst>
        </a:blip>
        <a:srcRect/>
        <a:stretch>
          <a:fillRect/>
        </a:stretch>
      </xdr:blipFill>
      <xdr:spPr bwMode="auto">
        <a:xfrm>
          <a:off x="779389" y="24856440"/>
          <a:ext cx="4318390" cy="56311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215737</xdr:colOff>
      <xdr:row>173</xdr:row>
      <xdr:rowOff>7620</xdr:rowOff>
    </xdr:from>
    <xdr:to>
      <xdr:col>7</xdr:col>
      <xdr:colOff>685799</xdr:colOff>
      <xdr:row>201</xdr:row>
      <xdr:rowOff>114300</xdr:rowOff>
    </xdr:to>
    <xdr:pic>
      <xdr:nvPicPr>
        <xdr:cNvPr id="11" name="Picture 10" descr="Graphic showing the top S&amp;P 500 companies over past decades">
          <a:extLst>
            <a:ext uri="{FF2B5EF4-FFF2-40B4-BE49-F238E27FC236}">
              <a16:creationId xmlns:a16="http://schemas.microsoft.com/office/drawing/2014/main" id="{15E5701B-0D08-F839-6BBB-977888719B92}"/>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25337" y="31645860"/>
          <a:ext cx="4127662" cy="5379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550504</xdr:colOff>
      <xdr:row>205</xdr:row>
      <xdr:rowOff>83820</xdr:rowOff>
    </xdr:from>
    <xdr:to>
      <xdr:col>6</xdr:col>
      <xdr:colOff>266698</xdr:colOff>
      <xdr:row>224</xdr:row>
      <xdr:rowOff>114300</xdr:rowOff>
    </xdr:to>
    <xdr:pic>
      <xdr:nvPicPr>
        <xdr:cNvPr id="12" name="Picture 11" descr="This chart shows how R&amp;D spending has changed for major chipmakers, and other related companies in the 'Internet Communication Technology' space.">
          <a:extLst>
            <a:ext uri="{FF2B5EF4-FFF2-40B4-BE49-F238E27FC236}">
              <a16:creationId xmlns:a16="http://schemas.microsoft.com/office/drawing/2014/main" id="{2476F074-09F7-C4C5-4542-DDC7FCA2A3FC}"/>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1160104" y="37604700"/>
          <a:ext cx="2764194" cy="36118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11</xdr:col>
      <xdr:colOff>0</xdr:colOff>
      <xdr:row>207</xdr:row>
      <xdr:rowOff>0</xdr:rowOff>
    </xdr:from>
    <xdr:to>
      <xdr:col>11</xdr:col>
      <xdr:colOff>304800</xdr:colOff>
      <xdr:row>208</xdr:row>
      <xdr:rowOff>121920</xdr:rowOff>
    </xdr:to>
    <xdr:sp macro="" textlink="">
      <xdr:nvSpPr>
        <xdr:cNvPr id="1028" name="AutoShape 4" descr="🇺🇸">
          <a:extLst>
            <a:ext uri="{FF2B5EF4-FFF2-40B4-BE49-F238E27FC236}">
              <a16:creationId xmlns:a16="http://schemas.microsoft.com/office/drawing/2014/main" id="{769FE482-C7C5-9F89-F6A0-59500DA702B5}"/>
            </a:ext>
          </a:extLst>
        </xdr:cNvPr>
        <xdr:cNvSpPr>
          <a:spLocks noChangeAspect="1" noChangeArrowheads="1"/>
        </xdr:cNvSpPr>
      </xdr:nvSpPr>
      <xdr:spPr bwMode="auto">
        <a:xfrm>
          <a:off x="6705600" y="381152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208</xdr:row>
      <xdr:rowOff>0</xdr:rowOff>
    </xdr:from>
    <xdr:to>
      <xdr:col>11</xdr:col>
      <xdr:colOff>304800</xdr:colOff>
      <xdr:row>209</xdr:row>
      <xdr:rowOff>121920</xdr:rowOff>
    </xdr:to>
    <xdr:sp macro="" textlink="">
      <xdr:nvSpPr>
        <xdr:cNvPr id="1029" name="AutoShape 5" descr="🇺🇸">
          <a:extLst>
            <a:ext uri="{FF2B5EF4-FFF2-40B4-BE49-F238E27FC236}">
              <a16:creationId xmlns:a16="http://schemas.microsoft.com/office/drawing/2014/main" id="{B4C986BD-1079-E53A-79F0-12C615A559E7}"/>
            </a:ext>
          </a:extLst>
        </xdr:cNvPr>
        <xdr:cNvSpPr>
          <a:spLocks noChangeAspect="1" noChangeArrowheads="1"/>
        </xdr:cNvSpPr>
      </xdr:nvSpPr>
      <xdr:spPr bwMode="auto">
        <a:xfrm>
          <a:off x="6705600" y="382981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209</xdr:row>
      <xdr:rowOff>0</xdr:rowOff>
    </xdr:from>
    <xdr:to>
      <xdr:col>11</xdr:col>
      <xdr:colOff>304800</xdr:colOff>
      <xdr:row>210</xdr:row>
      <xdr:rowOff>121920</xdr:rowOff>
    </xdr:to>
    <xdr:sp macro="" textlink="">
      <xdr:nvSpPr>
        <xdr:cNvPr id="1030" name="AutoShape 6" descr="🇰🇷">
          <a:extLst>
            <a:ext uri="{FF2B5EF4-FFF2-40B4-BE49-F238E27FC236}">
              <a16:creationId xmlns:a16="http://schemas.microsoft.com/office/drawing/2014/main" id="{03A1A6B1-6E41-C567-A7E4-F257D5E3FE8A}"/>
            </a:ext>
          </a:extLst>
        </xdr:cNvPr>
        <xdr:cNvSpPr>
          <a:spLocks noChangeAspect="1" noChangeArrowheads="1"/>
        </xdr:cNvSpPr>
      </xdr:nvSpPr>
      <xdr:spPr bwMode="auto">
        <a:xfrm>
          <a:off x="6705600" y="38481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210</xdr:row>
      <xdr:rowOff>0</xdr:rowOff>
    </xdr:from>
    <xdr:to>
      <xdr:col>11</xdr:col>
      <xdr:colOff>304800</xdr:colOff>
      <xdr:row>211</xdr:row>
      <xdr:rowOff>121920</xdr:rowOff>
    </xdr:to>
    <xdr:sp macro="" textlink="">
      <xdr:nvSpPr>
        <xdr:cNvPr id="1031" name="AutoShape 7" descr="🇺🇸">
          <a:extLst>
            <a:ext uri="{FF2B5EF4-FFF2-40B4-BE49-F238E27FC236}">
              <a16:creationId xmlns:a16="http://schemas.microsoft.com/office/drawing/2014/main" id="{E227920F-5978-AECE-288E-35061B49EAE5}"/>
            </a:ext>
          </a:extLst>
        </xdr:cNvPr>
        <xdr:cNvSpPr>
          <a:spLocks noChangeAspect="1" noChangeArrowheads="1"/>
        </xdr:cNvSpPr>
      </xdr:nvSpPr>
      <xdr:spPr bwMode="auto">
        <a:xfrm>
          <a:off x="6705600" y="387705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211</xdr:row>
      <xdr:rowOff>0</xdr:rowOff>
    </xdr:from>
    <xdr:to>
      <xdr:col>11</xdr:col>
      <xdr:colOff>304800</xdr:colOff>
      <xdr:row>212</xdr:row>
      <xdr:rowOff>121920</xdr:rowOff>
    </xdr:to>
    <xdr:sp macro="" textlink="">
      <xdr:nvSpPr>
        <xdr:cNvPr id="1032" name="AutoShape 8" descr="🇹🇼">
          <a:extLst>
            <a:ext uri="{FF2B5EF4-FFF2-40B4-BE49-F238E27FC236}">
              <a16:creationId xmlns:a16="http://schemas.microsoft.com/office/drawing/2014/main" id="{FFA67E15-35C2-C997-CBDA-49B5F6CFEC03}"/>
            </a:ext>
          </a:extLst>
        </xdr:cNvPr>
        <xdr:cNvSpPr>
          <a:spLocks noChangeAspect="1" noChangeArrowheads="1"/>
        </xdr:cNvSpPr>
      </xdr:nvSpPr>
      <xdr:spPr bwMode="auto">
        <a:xfrm>
          <a:off x="6705600" y="389534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212</xdr:row>
      <xdr:rowOff>0</xdr:rowOff>
    </xdr:from>
    <xdr:to>
      <xdr:col>11</xdr:col>
      <xdr:colOff>304800</xdr:colOff>
      <xdr:row>213</xdr:row>
      <xdr:rowOff>121920</xdr:rowOff>
    </xdr:to>
    <xdr:sp macro="" textlink="">
      <xdr:nvSpPr>
        <xdr:cNvPr id="1033" name="AutoShape 9" descr="🇺🇸">
          <a:extLst>
            <a:ext uri="{FF2B5EF4-FFF2-40B4-BE49-F238E27FC236}">
              <a16:creationId xmlns:a16="http://schemas.microsoft.com/office/drawing/2014/main" id="{431A05AC-C09C-F7F9-46C8-D3D1A12BA141}"/>
            </a:ext>
          </a:extLst>
        </xdr:cNvPr>
        <xdr:cNvSpPr>
          <a:spLocks noChangeAspect="1" noChangeArrowheads="1"/>
        </xdr:cNvSpPr>
      </xdr:nvSpPr>
      <xdr:spPr bwMode="auto">
        <a:xfrm>
          <a:off x="6705600" y="391363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213</xdr:row>
      <xdr:rowOff>0</xdr:rowOff>
    </xdr:from>
    <xdr:to>
      <xdr:col>11</xdr:col>
      <xdr:colOff>304800</xdr:colOff>
      <xdr:row>214</xdr:row>
      <xdr:rowOff>121920</xdr:rowOff>
    </xdr:to>
    <xdr:sp macro="" textlink="">
      <xdr:nvSpPr>
        <xdr:cNvPr id="1034" name="AutoShape 10" descr="🇩🇪">
          <a:extLst>
            <a:ext uri="{FF2B5EF4-FFF2-40B4-BE49-F238E27FC236}">
              <a16:creationId xmlns:a16="http://schemas.microsoft.com/office/drawing/2014/main" id="{FB53D8DB-1B76-0ACA-40B6-0D96D6D21C99}"/>
            </a:ext>
          </a:extLst>
        </xdr:cNvPr>
        <xdr:cNvSpPr>
          <a:spLocks noChangeAspect="1" noChangeArrowheads="1"/>
        </xdr:cNvSpPr>
      </xdr:nvSpPr>
      <xdr:spPr bwMode="auto">
        <a:xfrm>
          <a:off x="6705600" y="393192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214</xdr:row>
      <xdr:rowOff>0</xdr:rowOff>
    </xdr:from>
    <xdr:to>
      <xdr:col>11</xdr:col>
      <xdr:colOff>304800</xdr:colOff>
      <xdr:row>215</xdr:row>
      <xdr:rowOff>121920</xdr:rowOff>
    </xdr:to>
    <xdr:sp macro="" textlink="">
      <xdr:nvSpPr>
        <xdr:cNvPr id="1035" name="AutoShape 11" descr="🇺🇸">
          <a:extLst>
            <a:ext uri="{FF2B5EF4-FFF2-40B4-BE49-F238E27FC236}">
              <a16:creationId xmlns:a16="http://schemas.microsoft.com/office/drawing/2014/main" id="{FC713EEA-80AD-75A8-D11A-BD76C1ABB51B}"/>
            </a:ext>
          </a:extLst>
        </xdr:cNvPr>
        <xdr:cNvSpPr>
          <a:spLocks noChangeAspect="1" noChangeArrowheads="1"/>
        </xdr:cNvSpPr>
      </xdr:nvSpPr>
      <xdr:spPr bwMode="auto">
        <a:xfrm>
          <a:off x="6705600" y="395020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215</xdr:row>
      <xdr:rowOff>0</xdr:rowOff>
    </xdr:from>
    <xdr:to>
      <xdr:col>11</xdr:col>
      <xdr:colOff>304800</xdr:colOff>
      <xdr:row>216</xdr:row>
      <xdr:rowOff>121920</xdr:rowOff>
    </xdr:to>
    <xdr:sp macro="" textlink="">
      <xdr:nvSpPr>
        <xdr:cNvPr id="1036" name="AutoShape 12" descr="🇸🇪">
          <a:extLst>
            <a:ext uri="{FF2B5EF4-FFF2-40B4-BE49-F238E27FC236}">
              <a16:creationId xmlns:a16="http://schemas.microsoft.com/office/drawing/2014/main" id="{576DFF7D-1681-401E-7566-583B55D1CAA7}"/>
            </a:ext>
          </a:extLst>
        </xdr:cNvPr>
        <xdr:cNvSpPr>
          <a:spLocks noChangeAspect="1" noChangeArrowheads="1"/>
        </xdr:cNvSpPr>
      </xdr:nvSpPr>
      <xdr:spPr bwMode="auto">
        <a:xfrm>
          <a:off x="6705600" y="397916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216</xdr:row>
      <xdr:rowOff>0</xdr:rowOff>
    </xdr:from>
    <xdr:to>
      <xdr:col>11</xdr:col>
      <xdr:colOff>304800</xdr:colOff>
      <xdr:row>217</xdr:row>
      <xdr:rowOff>121920</xdr:rowOff>
    </xdr:to>
    <xdr:sp macro="" textlink="">
      <xdr:nvSpPr>
        <xdr:cNvPr id="1037" name="AutoShape 13" descr="🇨🇳">
          <a:extLst>
            <a:ext uri="{FF2B5EF4-FFF2-40B4-BE49-F238E27FC236}">
              <a16:creationId xmlns:a16="http://schemas.microsoft.com/office/drawing/2014/main" id="{5D21BD68-062D-3FBF-C9AD-2B0FEA477373}"/>
            </a:ext>
          </a:extLst>
        </xdr:cNvPr>
        <xdr:cNvSpPr>
          <a:spLocks noChangeAspect="1" noChangeArrowheads="1"/>
        </xdr:cNvSpPr>
      </xdr:nvSpPr>
      <xdr:spPr bwMode="auto">
        <a:xfrm>
          <a:off x="6705600" y="399745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217</xdr:row>
      <xdr:rowOff>0</xdr:rowOff>
    </xdr:from>
    <xdr:to>
      <xdr:col>11</xdr:col>
      <xdr:colOff>304800</xdr:colOff>
      <xdr:row>218</xdr:row>
      <xdr:rowOff>121920</xdr:rowOff>
    </xdr:to>
    <xdr:sp macro="" textlink="">
      <xdr:nvSpPr>
        <xdr:cNvPr id="1038" name="AutoShape 14" descr="🇺🇸">
          <a:extLst>
            <a:ext uri="{FF2B5EF4-FFF2-40B4-BE49-F238E27FC236}">
              <a16:creationId xmlns:a16="http://schemas.microsoft.com/office/drawing/2014/main" id="{1D59CC33-33FC-8A83-A270-F224E51E7E36}"/>
            </a:ext>
          </a:extLst>
        </xdr:cNvPr>
        <xdr:cNvSpPr>
          <a:spLocks noChangeAspect="1" noChangeArrowheads="1"/>
        </xdr:cNvSpPr>
      </xdr:nvSpPr>
      <xdr:spPr bwMode="auto">
        <a:xfrm>
          <a:off x="6705600" y="401574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218</xdr:row>
      <xdr:rowOff>0</xdr:rowOff>
    </xdr:from>
    <xdr:to>
      <xdr:col>11</xdr:col>
      <xdr:colOff>304800</xdr:colOff>
      <xdr:row>219</xdr:row>
      <xdr:rowOff>121920</xdr:rowOff>
    </xdr:to>
    <xdr:sp macro="" textlink="">
      <xdr:nvSpPr>
        <xdr:cNvPr id="1039" name="AutoShape 15" descr="🇹🇼">
          <a:extLst>
            <a:ext uri="{FF2B5EF4-FFF2-40B4-BE49-F238E27FC236}">
              <a16:creationId xmlns:a16="http://schemas.microsoft.com/office/drawing/2014/main" id="{110F5781-8498-0015-24E1-019FAC6EE3C1}"/>
            </a:ext>
          </a:extLst>
        </xdr:cNvPr>
        <xdr:cNvSpPr>
          <a:spLocks noChangeAspect="1" noChangeArrowheads="1"/>
        </xdr:cNvSpPr>
      </xdr:nvSpPr>
      <xdr:spPr bwMode="auto">
        <a:xfrm>
          <a:off x="6705600" y="4044696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219</xdr:row>
      <xdr:rowOff>0</xdr:rowOff>
    </xdr:from>
    <xdr:to>
      <xdr:col>11</xdr:col>
      <xdr:colOff>304800</xdr:colOff>
      <xdr:row>220</xdr:row>
      <xdr:rowOff>121920</xdr:rowOff>
    </xdr:to>
    <xdr:sp macro="" textlink="">
      <xdr:nvSpPr>
        <xdr:cNvPr id="1040" name="AutoShape 16" descr="🇫🇮">
          <a:extLst>
            <a:ext uri="{FF2B5EF4-FFF2-40B4-BE49-F238E27FC236}">
              <a16:creationId xmlns:a16="http://schemas.microsoft.com/office/drawing/2014/main" id="{69D0F6F7-CF09-A52C-7343-8DC8508AB2EE}"/>
            </a:ext>
          </a:extLst>
        </xdr:cNvPr>
        <xdr:cNvSpPr>
          <a:spLocks noChangeAspect="1" noChangeArrowheads="1"/>
        </xdr:cNvSpPr>
      </xdr:nvSpPr>
      <xdr:spPr bwMode="auto">
        <a:xfrm>
          <a:off x="6705600" y="4062984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220</xdr:row>
      <xdr:rowOff>0</xdr:rowOff>
    </xdr:from>
    <xdr:to>
      <xdr:col>11</xdr:col>
      <xdr:colOff>304800</xdr:colOff>
      <xdr:row>221</xdr:row>
      <xdr:rowOff>121920</xdr:rowOff>
    </xdr:to>
    <xdr:sp macro="" textlink="">
      <xdr:nvSpPr>
        <xdr:cNvPr id="1041" name="AutoShape 17" descr="🇹🇼">
          <a:extLst>
            <a:ext uri="{FF2B5EF4-FFF2-40B4-BE49-F238E27FC236}">
              <a16:creationId xmlns:a16="http://schemas.microsoft.com/office/drawing/2014/main" id="{D4AC969B-85FC-CDC2-84C9-D191E36CC1B0}"/>
            </a:ext>
          </a:extLst>
        </xdr:cNvPr>
        <xdr:cNvSpPr>
          <a:spLocks noChangeAspect="1" noChangeArrowheads="1"/>
        </xdr:cNvSpPr>
      </xdr:nvSpPr>
      <xdr:spPr bwMode="auto">
        <a:xfrm>
          <a:off x="6705600" y="4081272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0</xdr:colOff>
      <xdr:row>221</xdr:row>
      <xdr:rowOff>0</xdr:rowOff>
    </xdr:from>
    <xdr:to>
      <xdr:col>11</xdr:col>
      <xdr:colOff>304800</xdr:colOff>
      <xdr:row>222</xdr:row>
      <xdr:rowOff>121920</xdr:rowOff>
    </xdr:to>
    <xdr:sp macro="" textlink="">
      <xdr:nvSpPr>
        <xdr:cNvPr id="1042" name="AutoShape 18" descr="🇺🇸">
          <a:extLst>
            <a:ext uri="{FF2B5EF4-FFF2-40B4-BE49-F238E27FC236}">
              <a16:creationId xmlns:a16="http://schemas.microsoft.com/office/drawing/2014/main" id="{C6A2A53E-BE8D-350B-6A41-0A8A7BFEB322}"/>
            </a:ext>
          </a:extLst>
        </xdr:cNvPr>
        <xdr:cNvSpPr>
          <a:spLocks noChangeAspect="1" noChangeArrowheads="1"/>
        </xdr:cNvSpPr>
      </xdr:nvSpPr>
      <xdr:spPr bwMode="auto">
        <a:xfrm>
          <a:off x="6705600" y="409956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480075</xdr:colOff>
      <xdr:row>231</xdr:row>
      <xdr:rowOff>137160</xdr:rowOff>
    </xdr:from>
    <xdr:to>
      <xdr:col>7</xdr:col>
      <xdr:colOff>106678</xdr:colOff>
      <xdr:row>258</xdr:row>
      <xdr:rowOff>22860</xdr:rowOff>
    </xdr:to>
    <xdr:pic>
      <xdr:nvPicPr>
        <xdr:cNvPr id="13" name="Picture 12" descr="Which Companies Own The Most Nvidia H100 GPUs?">
          <a:extLst>
            <a:ext uri="{FF2B5EF4-FFF2-40B4-BE49-F238E27FC236}">
              <a16:creationId xmlns:a16="http://schemas.microsoft.com/office/drawing/2014/main" id="{ACB8238A-5BB6-90CD-7464-140876BFED3D}"/>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480075" y="42717720"/>
          <a:ext cx="3893803" cy="4838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269831</xdr:colOff>
      <xdr:row>262</xdr:row>
      <xdr:rowOff>114300</xdr:rowOff>
    </xdr:from>
    <xdr:to>
      <xdr:col>7</xdr:col>
      <xdr:colOff>106679</xdr:colOff>
      <xdr:row>287</xdr:row>
      <xdr:rowOff>99060</xdr:rowOff>
    </xdr:to>
    <xdr:pic>
      <xdr:nvPicPr>
        <xdr:cNvPr id="14" name="Picture 13" descr="A graphic showing the most popular genAI tools based on web traffic">
          <a:extLst>
            <a:ext uri="{FF2B5EF4-FFF2-40B4-BE49-F238E27FC236}">
              <a16:creationId xmlns:a16="http://schemas.microsoft.com/office/drawing/2014/main" id="{3E13DEA1-DBF5-D5A4-D81B-2EA8AE81E70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879431" y="48577500"/>
          <a:ext cx="3494448" cy="455676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10</xdr:col>
      <xdr:colOff>45720</xdr:colOff>
      <xdr:row>151</xdr:row>
      <xdr:rowOff>64770</xdr:rowOff>
    </xdr:from>
    <xdr:to>
      <xdr:col>17</xdr:col>
      <xdr:colOff>350520</xdr:colOff>
      <xdr:row>166</xdr:row>
      <xdr:rowOff>64770</xdr:rowOff>
    </xdr:to>
    <xdr:graphicFrame macro="">
      <xdr:nvGraphicFramePr>
        <xdr:cNvPr id="15" name="Chart 14">
          <a:extLst>
            <a:ext uri="{FF2B5EF4-FFF2-40B4-BE49-F238E27FC236}">
              <a16:creationId xmlns:a16="http://schemas.microsoft.com/office/drawing/2014/main" id="{DEA2A762-708C-0F9D-50CE-30FD8F0174D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0"/>
        </a:graphicData>
      </a:graphic>
    </xdr:graphicFrame>
    <xdr:clientData/>
  </xdr:twoCellAnchor>
  <xdr:twoCellAnchor>
    <xdr:from>
      <xdr:col>24</xdr:col>
      <xdr:colOff>259080</xdr:colOff>
      <xdr:row>161</xdr:row>
      <xdr:rowOff>87630</xdr:rowOff>
    </xdr:from>
    <xdr:to>
      <xdr:col>31</xdr:col>
      <xdr:colOff>563880</xdr:colOff>
      <xdr:row>176</xdr:row>
      <xdr:rowOff>72390</xdr:rowOff>
    </xdr:to>
    <mc:AlternateContent xmlns:mc="http://schemas.openxmlformats.org/markup-compatibility/2006">
      <mc:Choice xmlns:cx2="http://schemas.microsoft.com/office/drawing/2015/10/21/chartex" Requires="cx2">
        <xdr:graphicFrame macro="">
          <xdr:nvGraphicFramePr>
            <xdr:cNvPr id="16" name="Chart 15">
              <a:extLst>
                <a:ext uri="{FF2B5EF4-FFF2-40B4-BE49-F238E27FC236}">
                  <a16:creationId xmlns:a16="http://schemas.microsoft.com/office/drawing/2014/main" id="{1343418E-84CE-9D3B-2373-84947BEB3A4E}"/>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1"/>
            </a:graphicData>
          </a:graphic>
        </xdr:graphicFrame>
      </mc:Choice>
      <mc:Fallback>
        <xdr:sp macro="" textlink="">
          <xdr:nvSpPr>
            <xdr:cNvPr id="0" name=""/>
            <xdr:cNvSpPr>
              <a:spLocks noTextEdit="1"/>
            </xdr:cNvSpPr>
          </xdr:nvSpPr>
          <xdr:spPr>
            <a:xfrm>
              <a:off x="19225260" y="29531310"/>
              <a:ext cx="4572000" cy="2758440"/>
            </a:xfrm>
            <a:prstGeom prst="rect">
              <a:avLst/>
            </a:prstGeom>
            <a:solidFill>
              <a:prstClr val="white"/>
            </a:solidFill>
            <a:ln w="1">
              <a:solidFill>
                <a:prstClr val="green"/>
              </a:solidFill>
            </a:ln>
          </xdr:spPr>
          <xdr:txBody>
            <a:bodyPr vertOverflow="clip" horzOverflow="clip"/>
            <a:lstStyle/>
            <a:p>
              <a:r>
                <a:rPr lang="it-IT"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31</xdr:col>
      <xdr:colOff>579120</xdr:colOff>
      <xdr:row>161</xdr:row>
      <xdr:rowOff>83820</xdr:rowOff>
    </xdr:from>
    <xdr:to>
      <xdr:col>39</xdr:col>
      <xdr:colOff>381000</xdr:colOff>
      <xdr:row>176</xdr:row>
      <xdr:rowOff>72390</xdr:rowOff>
    </xdr:to>
    <mc:AlternateContent xmlns:mc="http://schemas.openxmlformats.org/markup-compatibility/2006">
      <mc:Choice xmlns:cx2="http://schemas.microsoft.com/office/drawing/2015/10/21/chartex" Requires="cx2">
        <xdr:graphicFrame macro="">
          <xdr:nvGraphicFramePr>
            <xdr:cNvPr id="17" name="Chart 16">
              <a:extLst>
                <a:ext uri="{FF2B5EF4-FFF2-40B4-BE49-F238E27FC236}">
                  <a16:creationId xmlns:a16="http://schemas.microsoft.com/office/drawing/2014/main" id="{38DF399E-31BC-0481-A58F-9656164E64D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2"/>
            </a:graphicData>
          </a:graphic>
        </xdr:graphicFrame>
      </mc:Choice>
      <mc:Fallback>
        <xdr:sp macro="" textlink="">
          <xdr:nvSpPr>
            <xdr:cNvPr id="0" name=""/>
            <xdr:cNvSpPr>
              <a:spLocks noTextEdit="1"/>
            </xdr:cNvSpPr>
          </xdr:nvSpPr>
          <xdr:spPr>
            <a:xfrm>
              <a:off x="23812500" y="29527500"/>
              <a:ext cx="7200900" cy="2762250"/>
            </a:xfrm>
            <a:prstGeom prst="rect">
              <a:avLst/>
            </a:prstGeom>
            <a:solidFill>
              <a:prstClr val="white"/>
            </a:solidFill>
            <a:ln w="1">
              <a:solidFill>
                <a:prstClr val="green"/>
              </a:solidFill>
            </a:ln>
          </xdr:spPr>
          <xdr:txBody>
            <a:bodyPr vertOverflow="clip" horzOverflow="clip"/>
            <a:lstStyle/>
            <a:p>
              <a:r>
                <a:rPr lang="it-IT"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24</xdr:col>
      <xdr:colOff>289560</xdr:colOff>
      <xdr:row>176</xdr:row>
      <xdr:rowOff>57150</xdr:rowOff>
    </xdr:from>
    <xdr:to>
      <xdr:col>31</xdr:col>
      <xdr:colOff>594360</xdr:colOff>
      <xdr:row>191</xdr:row>
      <xdr:rowOff>41910</xdr:rowOff>
    </xdr:to>
    <mc:AlternateContent xmlns:mc="http://schemas.openxmlformats.org/markup-compatibility/2006">
      <mc:Choice xmlns:cx2="http://schemas.microsoft.com/office/drawing/2015/10/21/chartex" Requires="cx2">
        <xdr:graphicFrame macro="">
          <xdr:nvGraphicFramePr>
            <xdr:cNvPr id="18" name="Chart 17">
              <a:extLst>
                <a:ext uri="{FF2B5EF4-FFF2-40B4-BE49-F238E27FC236}">
                  <a16:creationId xmlns:a16="http://schemas.microsoft.com/office/drawing/2014/main" id="{76B3FCC9-B5AD-B2EA-5518-9D16FE702A0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3"/>
            </a:graphicData>
          </a:graphic>
        </xdr:graphicFrame>
      </mc:Choice>
      <mc:Fallback>
        <xdr:sp macro="" textlink="">
          <xdr:nvSpPr>
            <xdr:cNvPr id="0" name=""/>
            <xdr:cNvSpPr>
              <a:spLocks noTextEdit="1"/>
            </xdr:cNvSpPr>
          </xdr:nvSpPr>
          <xdr:spPr>
            <a:xfrm>
              <a:off x="19255740" y="32274510"/>
              <a:ext cx="4572000" cy="2880360"/>
            </a:xfrm>
            <a:prstGeom prst="rect">
              <a:avLst/>
            </a:prstGeom>
            <a:solidFill>
              <a:prstClr val="white"/>
            </a:solidFill>
            <a:ln w="1">
              <a:solidFill>
                <a:prstClr val="green"/>
              </a:solidFill>
            </a:ln>
          </xdr:spPr>
          <xdr:txBody>
            <a:bodyPr vertOverflow="clip" horzOverflow="clip"/>
            <a:lstStyle/>
            <a:p>
              <a:r>
                <a:rPr lang="it-IT"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31</xdr:col>
      <xdr:colOff>586740</xdr:colOff>
      <xdr:row>176</xdr:row>
      <xdr:rowOff>26670</xdr:rowOff>
    </xdr:from>
    <xdr:to>
      <xdr:col>39</xdr:col>
      <xdr:colOff>365760</xdr:colOff>
      <xdr:row>191</xdr:row>
      <xdr:rowOff>22860</xdr:rowOff>
    </xdr:to>
    <mc:AlternateContent xmlns:mc="http://schemas.openxmlformats.org/markup-compatibility/2006">
      <mc:Choice xmlns:cx2="http://schemas.microsoft.com/office/drawing/2015/10/21/chartex" Requires="cx2">
        <xdr:graphicFrame macro="">
          <xdr:nvGraphicFramePr>
            <xdr:cNvPr id="19" name="Chart 18">
              <a:extLst>
                <a:ext uri="{FF2B5EF4-FFF2-40B4-BE49-F238E27FC236}">
                  <a16:creationId xmlns:a16="http://schemas.microsoft.com/office/drawing/2014/main" id="{52CA2736-CE7D-9952-7B90-FF9AAE46B72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4"/>
            </a:graphicData>
          </a:graphic>
        </xdr:graphicFrame>
      </mc:Choice>
      <mc:Fallback>
        <xdr:sp macro="" textlink="">
          <xdr:nvSpPr>
            <xdr:cNvPr id="0" name=""/>
            <xdr:cNvSpPr>
              <a:spLocks noTextEdit="1"/>
            </xdr:cNvSpPr>
          </xdr:nvSpPr>
          <xdr:spPr>
            <a:xfrm>
              <a:off x="23820120" y="32244030"/>
              <a:ext cx="7178040" cy="2891790"/>
            </a:xfrm>
            <a:prstGeom prst="rect">
              <a:avLst/>
            </a:prstGeom>
            <a:solidFill>
              <a:prstClr val="white"/>
            </a:solidFill>
            <a:ln w="1">
              <a:solidFill>
                <a:prstClr val="green"/>
              </a:solidFill>
            </a:ln>
          </xdr:spPr>
          <xdr:txBody>
            <a:bodyPr vertOverflow="clip" horzOverflow="clip"/>
            <a:lstStyle/>
            <a:p>
              <a:r>
                <a:rPr lang="it-IT"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13</xdr:col>
      <xdr:colOff>91440</xdr:colOff>
      <xdr:row>201</xdr:row>
      <xdr:rowOff>152400</xdr:rowOff>
    </xdr:from>
    <xdr:to>
      <xdr:col>19</xdr:col>
      <xdr:colOff>266700</xdr:colOff>
      <xdr:row>218</xdr:row>
      <xdr:rowOff>140970</xdr:rowOff>
    </xdr:to>
    <xdr:graphicFrame macro="">
      <xdr:nvGraphicFramePr>
        <xdr:cNvPr id="21" name="Chart 20">
          <a:extLst>
            <a:ext uri="{FF2B5EF4-FFF2-40B4-BE49-F238E27FC236}">
              <a16:creationId xmlns:a16="http://schemas.microsoft.com/office/drawing/2014/main" id="{C1339954-DFE4-20B7-B580-8308CB762978}"/>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5"/>
        </a:graphicData>
      </a:graphic>
    </xdr:graphicFrame>
    <xdr:clientData/>
  </xdr:twoCellAnchor>
  <xdr:twoCellAnchor>
    <xdr:from>
      <xdr:col>14</xdr:col>
      <xdr:colOff>15240</xdr:colOff>
      <xdr:row>233</xdr:row>
      <xdr:rowOff>102870</xdr:rowOff>
    </xdr:from>
    <xdr:to>
      <xdr:col>20</xdr:col>
      <xdr:colOff>137160</xdr:colOff>
      <xdr:row>248</xdr:row>
      <xdr:rowOff>102870</xdr:rowOff>
    </xdr:to>
    <mc:AlternateContent xmlns:mc="http://schemas.openxmlformats.org/markup-compatibility/2006">
      <mc:Choice xmlns:cx1="http://schemas.microsoft.com/office/drawing/2015/9/8/chartex" Requires="cx1">
        <xdr:graphicFrame macro="">
          <xdr:nvGraphicFramePr>
            <xdr:cNvPr id="22" name="Chart 21">
              <a:extLst>
                <a:ext uri="{FF2B5EF4-FFF2-40B4-BE49-F238E27FC236}">
                  <a16:creationId xmlns:a16="http://schemas.microsoft.com/office/drawing/2014/main" id="{75807610-465C-30EB-78CD-D0BDD64CB1B1}"/>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6"/>
            </a:graphicData>
          </a:graphic>
        </xdr:graphicFrame>
      </mc:Choice>
      <mc:Fallback>
        <xdr:sp macro="" textlink="">
          <xdr:nvSpPr>
            <xdr:cNvPr id="0" name=""/>
            <xdr:cNvSpPr>
              <a:spLocks noTextEdit="1"/>
            </xdr:cNvSpPr>
          </xdr:nvSpPr>
          <xdr:spPr>
            <a:xfrm>
              <a:off x="10431780" y="43216830"/>
              <a:ext cx="5288280" cy="2743200"/>
            </a:xfrm>
            <a:prstGeom prst="rect">
              <a:avLst/>
            </a:prstGeom>
            <a:solidFill>
              <a:prstClr val="white"/>
            </a:solidFill>
            <a:ln w="1">
              <a:solidFill>
                <a:prstClr val="green"/>
              </a:solidFill>
            </a:ln>
          </xdr:spPr>
          <xdr:txBody>
            <a:bodyPr vertOverflow="clip" horzOverflow="clip"/>
            <a:lstStyle/>
            <a:p>
              <a:r>
                <a:rPr lang="it-IT"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396240</xdr:colOff>
      <xdr:row>279</xdr:row>
      <xdr:rowOff>34290</xdr:rowOff>
    </xdr:from>
    <xdr:to>
      <xdr:col>15</xdr:col>
      <xdr:colOff>510540</xdr:colOff>
      <xdr:row>294</xdr:row>
      <xdr:rowOff>34290</xdr:rowOff>
    </xdr:to>
    <mc:AlternateContent xmlns:mc="http://schemas.openxmlformats.org/markup-compatibility/2006">
      <mc:Choice xmlns:cx1="http://schemas.microsoft.com/office/drawing/2015/9/8/chartex" Requires="cx1">
        <xdr:graphicFrame macro="">
          <xdr:nvGraphicFramePr>
            <xdr:cNvPr id="23" name="Chart 22">
              <a:extLst>
                <a:ext uri="{FF2B5EF4-FFF2-40B4-BE49-F238E27FC236}">
                  <a16:creationId xmlns:a16="http://schemas.microsoft.com/office/drawing/2014/main" id="{66720D1E-7ADF-525E-FF5F-39C392222B22}"/>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7"/>
            </a:graphicData>
          </a:graphic>
        </xdr:graphicFrame>
      </mc:Choice>
      <mc:Fallback>
        <xdr:sp macro="" textlink="">
          <xdr:nvSpPr>
            <xdr:cNvPr id="0" name=""/>
            <xdr:cNvSpPr>
              <a:spLocks noTextEdit="1"/>
            </xdr:cNvSpPr>
          </xdr:nvSpPr>
          <xdr:spPr>
            <a:xfrm>
              <a:off x="6964680" y="51758850"/>
              <a:ext cx="4572000" cy="2743200"/>
            </a:xfrm>
            <a:prstGeom prst="rect">
              <a:avLst/>
            </a:prstGeom>
            <a:solidFill>
              <a:prstClr val="white"/>
            </a:solidFill>
            <a:ln w="1">
              <a:solidFill>
                <a:prstClr val="green"/>
              </a:solidFill>
            </a:ln>
          </xdr:spPr>
          <xdr:txBody>
            <a:bodyPr vertOverflow="clip" horzOverflow="clip"/>
            <a:lstStyle/>
            <a:p>
              <a:r>
                <a:rPr lang="it-IT"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10</xdr:col>
      <xdr:colOff>167640</xdr:colOff>
      <xdr:row>89</xdr:row>
      <xdr:rowOff>99060</xdr:rowOff>
    </xdr:from>
    <xdr:to>
      <xdr:col>16</xdr:col>
      <xdr:colOff>1371600</xdr:colOff>
      <xdr:row>122</xdr:row>
      <xdr:rowOff>175260</xdr:rowOff>
    </xdr:to>
    <xdr:sp macro="" textlink="">
      <xdr:nvSpPr>
        <xdr:cNvPr id="24" name="TextBox 23">
          <a:extLst>
            <a:ext uri="{FF2B5EF4-FFF2-40B4-BE49-F238E27FC236}">
              <a16:creationId xmlns:a16="http://schemas.microsoft.com/office/drawing/2014/main" id="{D1B30CAB-2854-77AF-B443-B7D2B0AB4DF0}"/>
            </a:ext>
          </a:extLst>
        </xdr:cNvPr>
        <xdr:cNvSpPr txBox="1"/>
      </xdr:nvSpPr>
      <xdr:spPr>
        <a:xfrm>
          <a:off x="6263640" y="16375380"/>
          <a:ext cx="6271260" cy="61112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sz="1100"/>
            <a:t>The PEG (Price/Earnings to Growth) ratio and the Forward P/E (Price/Earnings) ratio are both valuation metrics used to assess a company's stock, but they focus on different aspects:</a:t>
          </a:r>
        </a:p>
        <a:p>
          <a:endParaRPr lang="it-IT" sz="1100"/>
        </a:p>
        <a:p>
          <a:r>
            <a:rPr lang="it-IT" sz="1100"/>
            <a:t>\begin{itemize}</a:t>
          </a:r>
        </a:p>
        <a:p>
          <a:r>
            <a:rPr lang="it-IT" sz="1100"/>
            <a:t>    \item \textbf{Forward P/E Ratio:}</a:t>
          </a:r>
        </a:p>
        <a:p>
          <a:r>
            <a:rPr lang="it-IT" sz="1100"/>
            <a:t>    \begin{itemize}</a:t>
          </a:r>
        </a:p>
        <a:p>
          <a:r>
            <a:rPr lang="it-IT" sz="1100"/>
            <a:t>        \item The Forward P/E ratio measures a company's current stock price relative to its estimated future earnings per share (EPS). It uses forecasted earnings for the next 12 months, providing an outlook on how the market values the company's earnings growth.</a:t>
          </a:r>
        </a:p>
        <a:p>
          <a:r>
            <a:rPr lang="it-IT" sz="1100"/>
            <a:t>        \item The formula for the Forward P/E ratio is:</a:t>
          </a:r>
        </a:p>
        <a:p>
          <a:r>
            <a:rPr lang="it-IT" sz="1100"/>
            <a:t>        \[</a:t>
          </a:r>
        </a:p>
        <a:p>
          <a:r>
            <a:rPr lang="it-IT" sz="1100"/>
            <a:t>        \text{Forward P/E} = \frac{\text{Current Stock Price}}{\text{Estimated Future EPS}}</a:t>
          </a:r>
        </a:p>
        <a:p>
          <a:r>
            <a:rPr lang="it-IT" sz="1100"/>
            <a:t>        \]</a:t>
          </a:r>
        </a:p>
        <a:p>
          <a:r>
            <a:rPr lang="it-IT" sz="1100"/>
            <a:t>        \item This metric gives investors an idea of whether a stock is overvalued or undervalued based on future earnings expectations. However, it does not take into account the company's growth rate, which can lead to misleading conclusions if growth expectations are high or low.</a:t>
          </a:r>
        </a:p>
        <a:p>
          <a:r>
            <a:rPr lang="it-IT" sz="1100"/>
            <a:t>    \end{itemize}</a:t>
          </a:r>
        </a:p>
        <a:p>
          <a:r>
            <a:rPr lang="it-IT" sz="1100"/>
            <a:t>    </a:t>
          </a:r>
        </a:p>
        <a:p>
          <a:r>
            <a:rPr lang="it-IT" sz="1100"/>
            <a:t>    \item \textbf{PEG Ratio:}</a:t>
          </a:r>
        </a:p>
        <a:p>
          <a:r>
            <a:rPr lang="it-IT" sz="1100"/>
            <a:t>    \begin{itemize}</a:t>
          </a:r>
        </a:p>
        <a:p>
          <a:r>
            <a:rPr lang="it-IT" sz="1100"/>
            <a:t>        \item The PEG ratio enhances the P/E ratio by incorporating the company's expected earnings growth rate. It provides a more comprehensive view by considering how much investors are paying for each unit of earnings growth.</a:t>
          </a:r>
        </a:p>
        <a:p>
          <a:r>
            <a:rPr lang="it-IT" sz="1100"/>
            <a:t>        \item The formula for the PEG ratio is:</a:t>
          </a:r>
        </a:p>
        <a:p>
          <a:r>
            <a:rPr lang="it-IT" sz="1100"/>
            <a:t>        \[</a:t>
          </a:r>
        </a:p>
        <a:p>
          <a:r>
            <a:rPr lang="it-IT" sz="1100"/>
            <a:t>        \text{PEG} = \frac{\text{Forward P/E}}{\text{Earnings Growth Rate (\%)}}</a:t>
          </a:r>
        </a:p>
        <a:p>
          <a:r>
            <a:rPr lang="it-IT" sz="1100"/>
            <a:t>        \]</a:t>
          </a:r>
        </a:p>
        <a:p>
          <a:r>
            <a:rPr lang="it-IT" sz="1100"/>
            <a:t>        \item By including the growth rate, the PEG ratio helps identify whether a stock is fairly valued given its growth prospects. A PEG ratio below 1 generally suggests the stock may be undervalued, considering its growth, while a PEG ratio above 1 might indicate overvaluation.</a:t>
          </a:r>
        </a:p>
        <a:p>
          <a:r>
            <a:rPr lang="it-IT" sz="1100"/>
            <a:t>    \end{itemize}</a:t>
          </a:r>
        </a:p>
        <a:p>
          <a:r>
            <a:rPr lang="it-IT" sz="1100"/>
            <a:t>\end{itemize}</a:t>
          </a:r>
        </a:p>
      </xdr:txBody>
    </xdr:sp>
    <xdr:clientData/>
  </xdr:twoCellAnchor>
  <xdr:twoCellAnchor>
    <xdr:from>
      <xdr:col>17</xdr:col>
      <xdr:colOff>15240</xdr:colOff>
      <xdr:row>68</xdr:row>
      <xdr:rowOff>106680</xdr:rowOff>
    </xdr:from>
    <xdr:to>
      <xdr:col>26</xdr:col>
      <xdr:colOff>198120</xdr:colOff>
      <xdr:row>102</xdr:row>
      <xdr:rowOff>53340</xdr:rowOff>
    </xdr:to>
    <xdr:sp macro="" textlink="">
      <xdr:nvSpPr>
        <xdr:cNvPr id="26" name="TextBox 25">
          <a:extLst>
            <a:ext uri="{FF2B5EF4-FFF2-40B4-BE49-F238E27FC236}">
              <a16:creationId xmlns:a16="http://schemas.microsoft.com/office/drawing/2014/main" id="{66A3C9CD-952A-862F-CF18-F30977414EAF}"/>
            </a:ext>
          </a:extLst>
        </xdr:cNvPr>
        <xdr:cNvSpPr txBox="1"/>
      </xdr:nvSpPr>
      <xdr:spPr>
        <a:xfrm>
          <a:off x="12580620" y="12542520"/>
          <a:ext cx="5669280" cy="61645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sz="1100"/>
            <a:t>The S&amp;P 500 Technology sector's Forward P/E (Price/Earnings) ratio relative to the overall S&amp;P 500 provides insight into how the market values the future earnings of technology companies compared to the broader market. Here's what this relative valuation can indicate:</a:t>
          </a:r>
        </a:p>
        <a:p>
          <a:endParaRPr lang="it-IT" sz="1100"/>
        </a:p>
        <a:p>
          <a:r>
            <a:rPr lang="it-IT" sz="1100"/>
            <a:t>Growth Expectations:</a:t>
          </a:r>
        </a:p>
        <a:p>
          <a:r>
            <a:rPr lang="it-IT" sz="1100"/>
            <a:t>A higher Forward P/E ratio for the Technology sector compared to the overall S&amp;P 500 suggests that investors anticipate higher earnings growth in technology companies relative to the rest of the market. It reflects optimism about future innovations, increased demand for tech products, or new revenue streams.</a:t>
          </a:r>
        </a:p>
        <a:p>
          <a:endParaRPr lang="it-IT" sz="1100"/>
        </a:p>
        <a:p>
          <a:r>
            <a:rPr lang="it-IT" sz="1100"/>
            <a:t>Perceived Risk or Volatility:</a:t>
          </a:r>
        </a:p>
        <a:p>
          <a:r>
            <a:rPr lang="it-IT" sz="1100"/>
            <a:t>A premium in the Technology sector's Forward P/E could also imply that investors are willing to accept higher risk for the potential of higher returns in the tech industry. The technology sector is often considered more volatile, with companies exposed to rapid changes in consumer preferences, regulation, or technological advancement.</a:t>
          </a:r>
        </a:p>
        <a:p>
          <a:r>
            <a:rPr lang="it-IT" sz="1100"/>
            <a:t>If the relative Forward P/E is closer to that of the broader S&amp;P 500, it might indicate that the risk associated with technology companies is perceived to be in line with the overall market.</a:t>
          </a:r>
        </a:p>
        <a:p>
          <a:endParaRPr lang="it-IT" sz="1100"/>
        </a:p>
        <a:p>
          <a:r>
            <a:rPr lang="it-IT" sz="1100"/>
            <a:t>Market Sentiment and Sector Rotation:</a:t>
          </a:r>
        </a:p>
        <a:p>
          <a:r>
            <a:rPr lang="it-IT" sz="1100"/>
            <a:t>When the Technology sector's Forward P/E relative to the S&amp;P 500 increases, it can signal strong market sentiment towards tech stocks, possibly driven by a favorable economic environment for growth stocks or recent positive news specific to the sector.</a:t>
          </a:r>
        </a:p>
        <a:p>
          <a:endParaRPr lang="it-IT" sz="1100"/>
        </a:p>
      </xdr:txBody>
    </xdr:sp>
    <xdr:clientData/>
  </xdr:twoCellAnchor>
  <xdr:twoCellAnchor editAs="oneCell">
    <xdr:from>
      <xdr:col>10</xdr:col>
      <xdr:colOff>388620</xdr:colOff>
      <xdr:row>77</xdr:row>
      <xdr:rowOff>106680</xdr:rowOff>
    </xdr:from>
    <xdr:to>
      <xdr:col>16</xdr:col>
      <xdr:colOff>914400</xdr:colOff>
      <xdr:row>82</xdr:row>
      <xdr:rowOff>106680</xdr:rowOff>
    </xdr:to>
    <xdr:pic>
      <xdr:nvPicPr>
        <xdr:cNvPr id="28" name="Graphic 27" descr="Arrow Right with solid fill">
          <a:extLst>
            <a:ext uri="{FF2B5EF4-FFF2-40B4-BE49-F238E27FC236}">
              <a16:creationId xmlns:a16="http://schemas.microsoft.com/office/drawing/2014/main" id="{3BADF5F4-CDDA-3F88-49CC-399A5A840F50}"/>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6484620" y="14188440"/>
          <a:ext cx="5593080" cy="914400"/>
        </a:xfrm>
        <a:prstGeom prst="rect">
          <a:avLst/>
        </a:prstGeom>
      </xdr:spPr>
    </xdr:pic>
    <xdr:clientData/>
  </xdr:twoCellAnchor>
  <xdr:twoCellAnchor editAs="oneCell">
    <xdr:from>
      <xdr:col>8</xdr:col>
      <xdr:colOff>371094</xdr:colOff>
      <xdr:row>95</xdr:row>
      <xdr:rowOff>152400</xdr:rowOff>
    </xdr:from>
    <xdr:to>
      <xdr:col>10</xdr:col>
      <xdr:colOff>363728</xdr:colOff>
      <xdr:row>96</xdr:row>
      <xdr:rowOff>167640</xdr:rowOff>
    </xdr:to>
    <xdr:pic>
      <xdr:nvPicPr>
        <xdr:cNvPr id="29" name="Graphic 28" descr="Arrow Right with solid fill">
          <a:extLst>
            <a:ext uri="{FF2B5EF4-FFF2-40B4-BE49-F238E27FC236}">
              <a16:creationId xmlns:a16="http://schemas.microsoft.com/office/drawing/2014/main" id="{ECFA3DC6-ECDA-4B6F-930B-48974FB87A49}"/>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5247894" y="17526000"/>
          <a:ext cx="1211834" cy="198120"/>
        </a:xfrm>
        <a:prstGeom prst="rect">
          <a:avLst/>
        </a:prstGeom>
      </xdr:spPr>
    </xdr:pic>
    <xdr:clientData/>
  </xdr:twoCellAnchor>
  <xdr:twoCellAnchor editAs="oneCell">
    <xdr:from>
      <xdr:col>12</xdr:col>
      <xdr:colOff>15240</xdr:colOff>
      <xdr:row>182</xdr:row>
      <xdr:rowOff>106680</xdr:rowOff>
    </xdr:from>
    <xdr:to>
      <xdr:col>18</xdr:col>
      <xdr:colOff>266700</xdr:colOff>
      <xdr:row>187</xdr:row>
      <xdr:rowOff>91440</xdr:rowOff>
    </xdr:to>
    <xdr:pic>
      <xdr:nvPicPr>
        <xdr:cNvPr id="30" name="Graphic 29" descr="Arrow Right with solid fill">
          <a:extLst>
            <a:ext uri="{FF2B5EF4-FFF2-40B4-BE49-F238E27FC236}">
              <a16:creationId xmlns:a16="http://schemas.microsoft.com/office/drawing/2014/main" id="{4CF149FA-E97A-4D1C-A4A6-535C3A137037}"/>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8321040" y="33436560"/>
          <a:ext cx="5593080" cy="914400"/>
        </a:xfrm>
        <a:prstGeom prst="rect">
          <a:avLst/>
        </a:prstGeom>
      </xdr:spPr>
    </xdr:pic>
    <xdr:clientData/>
  </xdr:twoCellAnchor>
  <xdr:twoCellAnchor>
    <xdr:from>
      <xdr:col>18</xdr:col>
      <xdr:colOff>137160</xdr:colOff>
      <xdr:row>218</xdr:row>
      <xdr:rowOff>179070</xdr:rowOff>
    </xdr:from>
    <xdr:to>
      <xdr:col>25</xdr:col>
      <xdr:colOff>441960</xdr:colOff>
      <xdr:row>232</xdr:row>
      <xdr:rowOff>163830</xdr:rowOff>
    </xdr:to>
    <xdr:graphicFrame macro="">
      <xdr:nvGraphicFramePr>
        <xdr:cNvPr id="31" name="Chart 30">
          <a:extLst>
            <a:ext uri="{FF2B5EF4-FFF2-40B4-BE49-F238E27FC236}">
              <a16:creationId xmlns:a16="http://schemas.microsoft.com/office/drawing/2014/main" id="{7CB2F509-A3CD-E331-B26E-1BA99AFDDF3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0"/>
        </a:graphicData>
      </a:graphic>
    </xdr:graphicFrame>
    <xdr:clientData/>
  </xdr:twoCellAnchor>
  <xdr:twoCellAnchor editAs="oneCell">
    <xdr:from>
      <xdr:col>2</xdr:col>
      <xdr:colOff>99060</xdr:colOff>
      <xdr:row>112</xdr:row>
      <xdr:rowOff>140164</xdr:rowOff>
    </xdr:from>
    <xdr:to>
      <xdr:col>5</xdr:col>
      <xdr:colOff>601231</xdr:colOff>
      <xdr:row>119</xdr:row>
      <xdr:rowOff>160020</xdr:rowOff>
    </xdr:to>
    <xdr:pic>
      <xdr:nvPicPr>
        <xdr:cNvPr id="4" name="Picture 3">
          <a:extLst>
            <a:ext uri="{FF2B5EF4-FFF2-40B4-BE49-F238E27FC236}">
              <a16:creationId xmlns:a16="http://schemas.microsoft.com/office/drawing/2014/main" id="{93878093-1531-9EF6-D177-0E391AFBDFA9}"/>
            </a:ext>
          </a:extLst>
        </xdr:cNvPr>
        <xdr:cNvPicPr>
          <a:picLocks noChangeAspect="1" noChangeArrowheads="1"/>
        </xdr:cNvPicPr>
      </xdr:nvPicPr>
      <xdr:blipFill>
        <a:blip xmlns:r="http://schemas.openxmlformats.org/officeDocument/2006/relationships" r:embed="rId21" cstate="print">
          <a:extLst>
            <a:ext uri="{28A0092B-C50C-407E-A947-70E740481C1C}">
              <a14:useLocalDpi xmlns:a14="http://schemas.microsoft.com/office/drawing/2010/main" val="0"/>
            </a:ext>
          </a:extLst>
        </a:blip>
        <a:srcRect/>
        <a:stretch>
          <a:fillRect/>
        </a:stretch>
      </xdr:blipFill>
      <xdr:spPr bwMode="auto">
        <a:xfrm>
          <a:off x="1318260" y="20622724"/>
          <a:ext cx="2330971" cy="130001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38100</xdr:colOff>
      <xdr:row>120</xdr:row>
      <xdr:rowOff>114300</xdr:rowOff>
    </xdr:from>
    <xdr:to>
      <xdr:col>5</xdr:col>
      <xdr:colOff>564205</xdr:colOff>
      <xdr:row>127</xdr:row>
      <xdr:rowOff>99060</xdr:rowOff>
    </xdr:to>
    <xdr:pic>
      <xdr:nvPicPr>
        <xdr:cNvPr id="20" name="Picture 19">
          <a:extLst>
            <a:ext uri="{FF2B5EF4-FFF2-40B4-BE49-F238E27FC236}">
              <a16:creationId xmlns:a16="http://schemas.microsoft.com/office/drawing/2014/main" id="{53B1A897-BB45-093E-9FE5-37BE09450212}"/>
            </a:ext>
          </a:extLst>
        </xdr:cNvPr>
        <xdr:cNvPicPr>
          <a:picLocks noChangeAspect="1" noChangeArrowheads="1"/>
        </xdr:cNvPicPr>
      </xdr:nvPicPr>
      <xdr:blipFill>
        <a:blip xmlns:r="http://schemas.openxmlformats.org/officeDocument/2006/relationships" r:embed="rId22" cstate="print">
          <a:extLst>
            <a:ext uri="{28A0092B-C50C-407E-A947-70E740481C1C}">
              <a14:useLocalDpi xmlns:a14="http://schemas.microsoft.com/office/drawing/2010/main" val="0"/>
            </a:ext>
          </a:extLst>
        </a:blip>
        <a:srcRect/>
        <a:stretch>
          <a:fillRect/>
        </a:stretch>
      </xdr:blipFill>
      <xdr:spPr bwMode="auto">
        <a:xfrm>
          <a:off x="1257300" y="22059900"/>
          <a:ext cx="2354905" cy="12649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266700</xdr:colOff>
      <xdr:row>27</xdr:row>
      <xdr:rowOff>127777</xdr:rowOff>
    </xdr:from>
    <xdr:to>
      <xdr:col>14</xdr:col>
      <xdr:colOff>320039</xdr:colOff>
      <xdr:row>46</xdr:row>
      <xdr:rowOff>60960</xdr:rowOff>
    </xdr:to>
    <xdr:pic>
      <xdr:nvPicPr>
        <xdr:cNvPr id="9" name="Picture 8" descr="Tech sector valuation over time">
          <a:extLst>
            <a:ext uri="{FF2B5EF4-FFF2-40B4-BE49-F238E27FC236}">
              <a16:creationId xmlns:a16="http://schemas.microsoft.com/office/drawing/2014/main" id="{C012D757-A837-91C0-67EC-DCB184CEB4C0}"/>
            </a:ext>
          </a:extLst>
        </xdr:cNvPr>
        <xdr:cNvPicPr>
          <a:picLocks noChangeAspect="1" noChangeArrowheads="1"/>
        </xdr:cNvPicPr>
      </xdr:nvPicPr>
      <xdr:blipFill>
        <a:blip xmlns:r="http://schemas.openxmlformats.org/officeDocument/2006/relationships" r:embed="rId23">
          <a:extLst>
            <a:ext uri="{28A0092B-C50C-407E-A947-70E740481C1C}">
              <a14:useLocalDpi xmlns:a14="http://schemas.microsoft.com/office/drawing/2010/main" val="0"/>
            </a:ext>
          </a:extLst>
        </a:blip>
        <a:srcRect/>
        <a:stretch>
          <a:fillRect/>
        </a:stretch>
      </xdr:blipFill>
      <xdr:spPr bwMode="auto">
        <a:xfrm>
          <a:off x="6225540" y="5065537"/>
          <a:ext cx="4511039" cy="340790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15</xdr:col>
      <xdr:colOff>289560</xdr:colOff>
      <xdr:row>25</xdr:row>
      <xdr:rowOff>15240</xdr:rowOff>
    </xdr:from>
    <xdr:to>
      <xdr:col>19</xdr:col>
      <xdr:colOff>106680</xdr:colOff>
      <xdr:row>47</xdr:row>
      <xdr:rowOff>7620</xdr:rowOff>
    </xdr:to>
    <xdr:sp macro="" textlink="">
      <xdr:nvSpPr>
        <xdr:cNvPr id="25" name="TextBox 24">
          <a:extLst>
            <a:ext uri="{FF2B5EF4-FFF2-40B4-BE49-F238E27FC236}">
              <a16:creationId xmlns:a16="http://schemas.microsoft.com/office/drawing/2014/main" id="{91B88EEA-6785-2631-E76E-010CBF5BE4EA}"/>
            </a:ext>
          </a:extLst>
        </xdr:cNvPr>
        <xdr:cNvSpPr txBox="1"/>
      </xdr:nvSpPr>
      <xdr:spPr>
        <a:xfrm>
          <a:off x="11315700" y="4587240"/>
          <a:ext cx="3048000" cy="40157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a:t>The information technology sector now accounts for 32% of the S&amp;P 500's total market value, its highest share since 2000 when it reached nearly 35%. Microsoft, Apple, and Nvidia alone make up over 20% of the index.</a:t>
          </a:r>
        </a:p>
        <a:p>
          <a:r>
            <a:rPr lang="it-IT"/>
            <a:t>Despite this significant presence, tech stocks are currently valued more conservatively than during the peak of the dot-com bubble. They trade at 31 times forward earnings, compared to up to 48 times in 2000, based on Datastream data.</a:t>
          </a:r>
        </a:p>
        <a:p>
          <a:endParaRPr lang="it-IT" sz="1100"/>
        </a:p>
      </xdr:txBody>
    </xdr:sp>
    <xdr:clientData/>
  </xdr:twoCellAnchor>
  <xdr:twoCellAnchor>
    <xdr:from>
      <xdr:col>13</xdr:col>
      <xdr:colOff>411480</xdr:colOff>
      <xdr:row>131</xdr:row>
      <xdr:rowOff>167640</xdr:rowOff>
    </xdr:from>
    <xdr:to>
      <xdr:col>20</xdr:col>
      <xdr:colOff>91440</xdr:colOff>
      <xdr:row>151</xdr:row>
      <xdr:rowOff>144780</xdr:rowOff>
    </xdr:to>
    <xdr:sp macro="" textlink="">
      <xdr:nvSpPr>
        <xdr:cNvPr id="27" name="TextBox 26">
          <a:extLst>
            <a:ext uri="{FF2B5EF4-FFF2-40B4-BE49-F238E27FC236}">
              <a16:creationId xmlns:a16="http://schemas.microsoft.com/office/drawing/2014/main" id="{EA80AAA1-3F25-5F81-10D1-A81F350BEA24}"/>
            </a:ext>
          </a:extLst>
        </xdr:cNvPr>
        <xdr:cNvSpPr txBox="1"/>
      </xdr:nvSpPr>
      <xdr:spPr>
        <a:xfrm>
          <a:off x="10043160" y="24124920"/>
          <a:ext cx="4914900" cy="36347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it-IT"/>
        </a:p>
        <a:p>
          <a:r>
            <a:rPr lang="it-IT"/>
            <a:t>The chart illustrates the performance comparison between the S&amp;P 500 (represented by SPY) and the S&amp;P 500 Equal Weight Index from January 2020 to January 2024. Over this period, the traditional S&amp;P 500 index significantly outperformed the equal-weighted version, with a total return of 92.9% compared to 66.7% for the equal-weight index.</a:t>
          </a:r>
        </a:p>
        <a:p>
          <a:endParaRPr lang="it-IT"/>
        </a:p>
        <a:p>
          <a:r>
            <a:rPr lang="it-IT"/>
            <a:t>This performance disparity can be attributed to the traditional index's heavier weighting toward large-cap, high-quality companies, particularly in the technology sector, which has seen strong growth in recent years. In contrast, the equal-weighted index gives the same importance to smaller and potentially less stable companies, which may not have performed as well, leading to lower returns.</a:t>
          </a:r>
        </a:p>
        <a:p>
          <a:endParaRPr lang="it-IT"/>
        </a:p>
        <a:p>
          <a:r>
            <a:rPr lang="it-IT"/>
            <a:t>Investing in an equal-weighted index involves more exposure to smaller or less established firms, which can increase risk. These companies might be more vulnerable to economic downturns, market volatility, or other challenges, potentially resulting in lower returns or higher losses during periods of market stress. Thus, while diversification through equal weighting can reduce reliance on the performance of a few large firms, it may also lead to higher risk by including companies of varying quality levels.</a:t>
          </a:r>
        </a:p>
        <a:p>
          <a:endParaRPr lang="it-IT" sz="1100"/>
        </a:p>
      </xdr:txBody>
    </xdr:sp>
    <xdr:clientData/>
  </xdr:twoCellAnchor>
  <xdr:oneCellAnchor>
    <xdr:from>
      <xdr:col>22</xdr:col>
      <xdr:colOff>548640</xdr:colOff>
      <xdr:row>191</xdr:row>
      <xdr:rowOff>91440</xdr:rowOff>
    </xdr:from>
    <xdr:ext cx="184731" cy="264560"/>
    <xdr:sp macro="" textlink="">
      <xdr:nvSpPr>
        <xdr:cNvPr id="32" name="TextBox 31">
          <a:extLst>
            <a:ext uri="{FF2B5EF4-FFF2-40B4-BE49-F238E27FC236}">
              <a16:creationId xmlns:a16="http://schemas.microsoft.com/office/drawing/2014/main" id="{5F04C298-07CE-3668-48EA-E18A298559F5}"/>
            </a:ext>
          </a:extLst>
        </xdr:cNvPr>
        <xdr:cNvSpPr txBox="1"/>
      </xdr:nvSpPr>
      <xdr:spPr>
        <a:xfrm>
          <a:off x="16634460" y="35173920"/>
          <a:ext cx="1847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endParaRPr lang="it-IT" sz="1100"/>
        </a:p>
      </xdr:txBody>
    </xdr:sp>
    <xdr:clientData/>
  </xdr:oneCellAnchor>
  <xdr:twoCellAnchor>
    <xdr:from>
      <xdr:col>40</xdr:col>
      <xdr:colOff>76200</xdr:colOff>
      <xdr:row>160</xdr:row>
      <xdr:rowOff>7620</xdr:rowOff>
    </xdr:from>
    <xdr:to>
      <xdr:col>51</xdr:col>
      <xdr:colOff>533400</xdr:colOff>
      <xdr:row>211</xdr:row>
      <xdr:rowOff>91440</xdr:rowOff>
    </xdr:to>
    <xdr:sp macro="" textlink="">
      <xdr:nvSpPr>
        <xdr:cNvPr id="33" name="TextBox 32">
          <a:extLst>
            <a:ext uri="{FF2B5EF4-FFF2-40B4-BE49-F238E27FC236}">
              <a16:creationId xmlns:a16="http://schemas.microsoft.com/office/drawing/2014/main" id="{C37C94E2-3796-B493-FA70-C89D2EBFA2B2}"/>
            </a:ext>
          </a:extLst>
        </xdr:cNvPr>
        <xdr:cNvSpPr txBox="1"/>
      </xdr:nvSpPr>
      <xdr:spPr>
        <a:xfrm>
          <a:off x="27134820" y="29283660"/>
          <a:ext cx="7162800" cy="96697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sz="1100"/>
            <a:t>Comparing the top companies in the S&amp;P 500 between 1990 and 2024 reveals important differences in the quality, growth potential, and competitive advantages of these firms, reflecting broader shifts in the economy and market dynamics.</a:t>
          </a:r>
        </a:p>
        <a:p>
          <a:endParaRPr lang="it-IT" sz="1100"/>
        </a:p>
        <a:p>
          <a:r>
            <a:rPr lang="it-IT" sz="1100"/>
            <a:t>1990: Stability and Tangible Assets</a:t>
          </a:r>
        </a:p>
        <a:p>
          <a:r>
            <a:rPr lang="it-IT" sz="1100"/>
            <a:t>The leading companies in 1990 were largely characterized by stability and the ownership of tangible assets. Firms like Exxon Mobil, Royal Dutch Shell, and General Electric had significant physical infrastructure and global operations in energy and industrial sectors. Their competitive advantage often lay in economies of scale, established brand recognition, and control over supply chains. Companies like Philip Morris and Coca-Cola had strong pricing power and brand loyalty, especially in consumer staples.</a:t>
          </a:r>
        </a:p>
        <a:p>
          <a:endParaRPr lang="it-IT" sz="1100"/>
        </a:p>
        <a:p>
          <a:r>
            <a:rPr lang="it-IT" sz="1100"/>
            <a:t>The potential for growth among these firms was relatively modest, as many operated in mature industries with slower growth rates. Although they provided consistent cash flows and dividend payouts, innovation was slower, and the ability to scale up was often limited by physical constraints and regulatory factors. Their health was tied closely to macroeconomic cycles, commodity prices, and shifts in consumer habits.</a:t>
          </a:r>
        </a:p>
        <a:p>
          <a:endParaRPr lang="it-IT" sz="1100"/>
        </a:p>
        <a:p>
          <a:r>
            <a:rPr lang="it-IT" sz="1100"/>
            <a:t>2024: High Growth, Intangible Assets, and Innovation</a:t>
          </a:r>
        </a:p>
        <a:p>
          <a:r>
            <a:rPr lang="it-IT" sz="1100"/>
            <a:t>The top companies in 2024, predominantly from the technology sector, are defined by their substantial growth potential and reliance on intangible assets like intellectual property, software, and data. Firms such as Apple, Microsoft, Nvidia, and Alphabet possess strong competitive advantages in the form of network effects, technological innovation, and proprietary ecosystems. Their dominance in areas like cloud computing, AI, and digital platforms has created high barriers to entry for competitors, enhancing their market positions.</a:t>
          </a:r>
        </a:p>
        <a:p>
          <a:endParaRPr lang="it-IT" sz="1100"/>
        </a:p>
        <a:p>
          <a:r>
            <a:rPr lang="it-IT" sz="1100"/>
            <a:t>The growth potential of today's top companies is significantly higher, driven by continuous innovation and expanding digital markets. For instance, Nvidia's leadership in AI and graphics processing provides considerable opportunities in emerging fields such as autonomous driving and machine learning. Similarly, Microsoft's cloud services and Apple's integrated hardware-software ecosystem fuel recurring revenue streams and customer loyalty. The tech giants' balance sheets are typically healthier, with substantial cash reserves, low debt levels, and high-profit margins, which further support ongoing innovation and adaptability.</a:t>
          </a:r>
        </a:p>
        <a:p>
          <a:endParaRPr lang="it-IT" sz="1100"/>
        </a:p>
        <a:p>
          <a:r>
            <a:rPr lang="it-IT" sz="1100"/>
            <a:t>Competitive Advantage: Then vs. Now</a:t>
          </a:r>
        </a:p>
        <a:p>
          <a:r>
            <a:rPr lang="it-IT" sz="1100"/>
            <a:t>In 1990, competitive advantage was often derived from physical assets, supply chain efficiency, and brand loyalty in mature industries. Today, the advantage lies in technological leadership, platform dominance, and data ownership, with companies leveraging scale and digital ecosystems to drive growth and defend their market positions. The firms in 2024 not only benefit from first-mover advantages but also possess the agility to pivot toward new markets and technologies quickly.</a:t>
          </a:r>
        </a:p>
        <a:p>
          <a:endParaRPr lang="it-IT" sz="1100"/>
        </a:p>
        <a:p>
          <a:r>
            <a:rPr lang="it-IT" sz="1100"/>
            <a:t>Quality and Health Comparison</a:t>
          </a:r>
        </a:p>
        <a:p>
          <a:r>
            <a:rPr lang="it-IT" sz="1100"/>
            <a:t>The top companies in 2024 are arguably more dynamic and adaptable, benefiting from the ability to scale quickly with lower capital expenditure due to the nature of software and digital services. They also enjoy higher growth rates and are less constrained by physical limitations, making their long-term prospects more favorable. However, the reliance on a concentrated group of high-growth tech companies introduces more volatility, and any downturn in the tech sector can have a larger impact on the overall market.</a:t>
          </a:r>
        </a:p>
        <a:p>
          <a:endParaRPr lang="it-IT" sz="1100"/>
        </a:p>
        <a:p>
          <a:r>
            <a:rPr lang="it-IT" sz="1100"/>
            <a:t>In contrast, the 1990 companies, while less growth-oriented, provided more consistent returns and stability through economic cycles, as they were less sensitive to rapid changes in technology or market trends. The shift from tangible to intangible assets has fundamentally changed what constitutes "quality" in a leading company, favoring firms that can continuously innovate and maintain leadership in rapidly evolving industries.</a:t>
          </a:r>
        </a:p>
      </xdr:txBody>
    </xdr:sp>
    <xdr:clientData/>
  </xdr:twoCellAnchor>
  <xdr:twoCellAnchor>
    <xdr:from>
      <xdr:col>32</xdr:col>
      <xdr:colOff>213360</xdr:colOff>
      <xdr:row>143</xdr:row>
      <xdr:rowOff>15240</xdr:rowOff>
    </xdr:from>
    <xdr:to>
      <xdr:col>48</xdr:col>
      <xdr:colOff>259080</xdr:colOff>
      <xdr:row>159</xdr:row>
      <xdr:rowOff>53340</xdr:rowOff>
    </xdr:to>
    <xdr:sp macro="" textlink="">
      <xdr:nvSpPr>
        <xdr:cNvPr id="34" name="TextBox 33">
          <a:extLst>
            <a:ext uri="{FF2B5EF4-FFF2-40B4-BE49-F238E27FC236}">
              <a16:creationId xmlns:a16="http://schemas.microsoft.com/office/drawing/2014/main" id="{790F6CD5-22C2-0344-E3F8-983BB7A47F56}"/>
            </a:ext>
          </a:extLst>
        </xdr:cNvPr>
        <xdr:cNvSpPr txBox="1"/>
      </xdr:nvSpPr>
      <xdr:spPr>
        <a:xfrm>
          <a:off x="22395180" y="26167080"/>
          <a:ext cx="9799320" cy="296418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endParaRPr lang="it-IT" sz="1100"/>
        </a:p>
      </xdr:txBody>
    </xdr:sp>
    <xdr:clientData/>
  </xdr:twoCellAnchor>
  <xdr:twoCellAnchor editAs="oneCell">
    <xdr:from>
      <xdr:col>23</xdr:col>
      <xdr:colOff>571500</xdr:colOff>
      <xdr:row>190</xdr:row>
      <xdr:rowOff>175261</xdr:rowOff>
    </xdr:from>
    <xdr:to>
      <xdr:col>32</xdr:col>
      <xdr:colOff>228600</xdr:colOff>
      <xdr:row>195</xdr:row>
      <xdr:rowOff>95531</xdr:rowOff>
    </xdr:to>
    <xdr:pic>
      <xdr:nvPicPr>
        <xdr:cNvPr id="35" name="Graphic 34" descr="Arrow Right with solid fill">
          <a:extLst>
            <a:ext uri="{FF2B5EF4-FFF2-40B4-BE49-F238E27FC236}">
              <a16:creationId xmlns:a16="http://schemas.microsoft.com/office/drawing/2014/main" id="{DA152972-3A6D-4E08-A049-743E3C95F00E}"/>
            </a:ext>
          </a:extLst>
        </xdr:cNvPr>
        <xdr:cNvPicPr>
          <a:picLocks noChangeAspect="1"/>
        </xdr:cNvPicPr>
      </xdr:nvPicPr>
      <xdr:blipFill>
        <a:blip xmlns:r="http://schemas.openxmlformats.org/officeDocument/2006/relationships" r:embed="rId18">
          <a:extLst>
            <a:ext uri="{96DAC541-7B7A-43D3-8B79-37D633B846F1}">
              <asvg:svgBlip xmlns:asvg="http://schemas.microsoft.com/office/drawing/2016/SVG/main" r:embed="rId19"/>
            </a:ext>
          </a:extLst>
        </a:blip>
        <a:stretch>
          <a:fillRect/>
        </a:stretch>
      </xdr:blipFill>
      <xdr:spPr>
        <a:xfrm>
          <a:off x="17266920" y="35074861"/>
          <a:ext cx="6469380" cy="834670"/>
        </a:xfrm>
        <a:prstGeom prst="rect">
          <a:avLst/>
        </a:prstGeom>
      </xdr:spPr>
    </xdr:pic>
    <xdr:clientData/>
  </xdr:twoCellAnchor>
  <xdr:twoCellAnchor>
    <xdr:from>
      <xdr:col>19</xdr:col>
      <xdr:colOff>304800</xdr:colOff>
      <xdr:row>200</xdr:row>
      <xdr:rowOff>167640</xdr:rowOff>
    </xdr:from>
    <xdr:to>
      <xdr:col>32</xdr:col>
      <xdr:colOff>60960</xdr:colOff>
      <xdr:row>224</xdr:row>
      <xdr:rowOff>68580</xdr:rowOff>
    </xdr:to>
    <xdr:sp macro="" textlink="">
      <xdr:nvSpPr>
        <xdr:cNvPr id="36" name="TextBox 35">
          <a:extLst>
            <a:ext uri="{FF2B5EF4-FFF2-40B4-BE49-F238E27FC236}">
              <a16:creationId xmlns:a16="http://schemas.microsoft.com/office/drawing/2014/main" id="{C1B483F8-4C96-9AA6-285F-24CB6C9B22F2}"/>
            </a:ext>
          </a:extLst>
        </xdr:cNvPr>
        <xdr:cNvSpPr txBox="1"/>
      </xdr:nvSpPr>
      <xdr:spPr>
        <a:xfrm>
          <a:off x="14561820" y="36911280"/>
          <a:ext cx="9342120" cy="4396740"/>
        </a:xfrm>
        <a:prstGeom prst="rect">
          <a:avLst/>
        </a:prstGeom>
        <a:solidFill>
          <a:schemeClr val="lt1"/>
        </a:solid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lang="it-IT"/>
            <a:t>The graph showcases the growth in research and development (R&amp;D) spending among leading hardware producers between 2022 and 2023. It highlights which companies are prioritizing innovation and expanding their technological capabilities, especially in the context of AI, semiconductors, and advanced hardware.</a:t>
          </a:r>
        </a:p>
        <a:p>
          <a:r>
            <a:rPr lang="it-IT" b="1"/>
            <a:t>Key Observations:</a:t>
          </a:r>
        </a:p>
        <a:p>
          <a:endParaRPr lang="it-IT" b="1"/>
        </a:p>
        <a:p>
          <a:r>
            <a:rPr lang="it-IT" b="1"/>
            <a:t>Top Performers in R&amp;D Growth</a:t>
          </a:r>
          <a:r>
            <a:rPr lang="it-IT"/>
            <a:t>:</a:t>
          </a:r>
        </a:p>
        <a:p>
          <a:pPr lvl="1"/>
          <a:r>
            <a:rPr lang="it-IT" b="1"/>
            <a:t>Nvidia</a:t>
          </a:r>
          <a:r>
            <a:rPr lang="it-IT"/>
            <a:t> leads with an 18.2% increase in R&amp;D spending, reflecting its commitment to maintaining leadership in AI and GPU technology. The rapid growth in AI-driven applications and the increasing demand for powerful computing hardware likely drive this investment.</a:t>
          </a:r>
        </a:p>
        <a:p>
          <a:pPr lvl="1"/>
          <a:endParaRPr lang="it-IT"/>
        </a:p>
        <a:p>
          <a:pPr lvl="1"/>
          <a:r>
            <a:rPr lang="it-IT" b="1"/>
            <a:t>AMD</a:t>
          </a:r>
          <a:r>
            <a:rPr lang="it-IT"/>
            <a:t> follows closely at 17.3%, as it aims to keep pace with Nvidia, particularly in the AI and high-performance computing markets. The company’s strategy to release new AI chips annually underscores its push to enhance its competitive position.</a:t>
          </a:r>
        </a:p>
        <a:p>
          <a:pPr lvl="1"/>
          <a:endParaRPr lang="it-IT"/>
        </a:p>
        <a:p>
          <a:pPr lvl="1"/>
          <a:r>
            <a:rPr lang="it-IT"/>
            <a:t>Other significant R&amp;D increases are seen in </a:t>
          </a:r>
          <a:r>
            <a:rPr lang="it-IT" b="1"/>
            <a:t>Samsung</a:t>
          </a:r>
          <a:r>
            <a:rPr lang="it-IT"/>
            <a:t> and </a:t>
          </a:r>
          <a:r>
            <a:rPr lang="it-IT" b="1"/>
            <a:t>Apple</a:t>
          </a:r>
          <a:r>
            <a:rPr lang="it-IT"/>
            <a:t> (both at approximately 14%). For Samsung, this reflects a focus on semiconductors and display technologies, while Apple's R&amp;D growth aligns with its expansion into custom silicon and augmented reality development.</a:t>
          </a:r>
        </a:p>
        <a:p>
          <a:pPr lvl="1"/>
          <a:endParaRPr lang="it-IT"/>
        </a:p>
        <a:p>
          <a:r>
            <a:rPr lang="it-IT" b="1"/>
            <a:t>Implications:</a:t>
          </a:r>
        </a:p>
        <a:p>
          <a:r>
            <a:rPr lang="it-IT"/>
            <a:t>The substantial R&amp;D spending growth among top hardware producers reflects a strong emphasis on advancing AI, semiconductor technology, and next-generation computing solutions. Leaders like Nvidia, AMD, and Apple are investing aggressively to maintain their competitive edge in high-growth markets. In contrast, companies that are cutting back on R&amp;D may face challenges staying at the forefront of innovation, particularly as technological advancements continue to accelerate.</a:t>
          </a:r>
        </a:p>
        <a:p>
          <a:r>
            <a:rPr lang="it-IT"/>
            <a:t>The graph suggests a clear divide between firms prioritizing rapid technological progress and those facing restructuring or other challenges that limit their R&amp;D investments. This divide could have long-term implications for market positioning and technological leadership in the hardware industry.</a:t>
          </a:r>
        </a:p>
        <a:p>
          <a:endParaRPr lang="it-IT" sz="1100"/>
        </a:p>
      </xdr:txBody>
    </xdr:sp>
    <xdr:clientData/>
  </xdr:twoCellAnchor>
  <xdr:twoCellAnchor editAs="oneCell">
    <xdr:from>
      <xdr:col>38</xdr:col>
      <xdr:colOff>335280</xdr:colOff>
      <xdr:row>116</xdr:row>
      <xdr:rowOff>129540</xdr:rowOff>
    </xdr:from>
    <xdr:to>
      <xdr:col>45</xdr:col>
      <xdr:colOff>195742</xdr:colOff>
      <xdr:row>146</xdr:row>
      <xdr:rowOff>22860</xdr:rowOff>
    </xdr:to>
    <xdr:pic>
      <xdr:nvPicPr>
        <xdr:cNvPr id="37" name="Picture 36" descr="Graphic showing the top S&amp;P 500 companies over past decades">
          <a:extLst>
            <a:ext uri="{FF2B5EF4-FFF2-40B4-BE49-F238E27FC236}">
              <a16:creationId xmlns:a16="http://schemas.microsoft.com/office/drawing/2014/main" id="{28A9C4B1-73F6-4F3E-97F5-63DB73A3A38C}"/>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30358080" y="21358860"/>
          <a:ext cx="4127662" cy="53797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xdr:from>
      <xdr:col>5</xdr:col>
      <xdr:colOff>137160</xdr:colOff>
      <xdr:row>18</xdr:row>
      <xdr:rowOff>3810</xdr:rowOff>
    </xdr:from>
    <xdr:to>
      <xdr:col>12</xdr:col>
      <xdr:colOff>441960</xdr:colOff>
      <xdr:row>33</xdr:row>
      <xdr:rowOff>3810</xdr:rowOff>
    </xdr:to>
    <xdr:graphicFrame macro="">
      <xdr:nvGraphicFramePr>
        <xdr:cNvPr id="3" name="Chart 2">
          <a:extLst>
            <a:ext uri="{FF2B5EF4-FFF2-40B4-BE49-F238E27FC236}">
              <a16:creationId xmlns:a16="http://schemas.microsoft.com/office/drawing/2014/main" id="{2E4821E4-00E2-480D-7A6A-1409C73BF53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487680</xdr:colOff>
      <xdr:row>8</xdr:row>
      <xdr:rowOff>41910</xdr:rowOff>
    </xdr:from>
    <xdr:to>
      <xdr:col>13</xdr:col>
      <xdr:colOff>182880</xdr:colOff>
      <xdr:row>23</xdr:row>
      <xdr:rowOff>41910</xdr:rowOff>
    </xdr:to>
    <xdr:graphicFrame macro="">
      <xdr:nvGraphicFramePr>
        <xdr:cNvPr id="2" name="Chart 1">
          <a:extLst>
            <a:ext uri="{FF2B5EF4-FFF2-40B4-BE49-F238E27FC236}">
              <a16:creationId xmlns:a16="http://schemas.microsoft.com/office/drawing/2014/main" id="{C471D8DC-CFAE-CD6F-8F82-79361A4DBF9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6</xdr:col>
      <xdr:colOff>281940</xdr:colOff>
      <xdr:row>5</xdr:row>
      <xdr:rowOff>57150</xdr:rowOff>
    </xdr:from>
    <xdr:to>
      <xdr:col>13</xdr:col>
      <xdr:colOff>586740</xdr:colOff>
      <xdr:row>20</xdr:row>
      <xdr:rowOff>57150</xdr:rowOff>
    </xdr:to>
    <xdr:graphicFrame macro="">
      <xdr:nvGraphicFramePr>
        <xdr:cNvPr id="2" name="Chart 1">
          <a:extLst>
            <a:ext uri="{FF2B5EF4-FFF2-40B4-BE49-F238E27FC236}">
              <a16:creationId xmlns:a16="http://schemas.microsoft.com/office/drawing/2014/main" id="{E56DF541-ECDD-77A2-38E1-F39FF2F3AE04}"/>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15240</xdr:colOff>
      <xdr:row>0</xdr:row>
      <xdr:rowOff>152400</xdr:rowOff>
    </xdr:from>
    <xdr:to>
      <xdr:col>7</xdr:col>
      <xdr:colOff>586740</xdr:colOff>
      <xdr:row>23</xdr:row>
      <xdr:rowOff>175260</xdr:rowOff>
    </xdr:to>
    <xdr:pic>
      <xdr:nvPicPr>
        <xdr:cNvPr id="2" name="Picture 1" descr="Image">
          <a:extLst>
            <a:ext uri="{FF2B5EF4-FFF2-40B4-BE49-F238E27FC236}">
              <a16:creationId xmlns:a16="http://schemas.microsoft.com/office/drawing/2014/main" id="{3F20AE55-D54F-CFDE-079F-DA3CD901DCE1}"/>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24840" y="152400"/>
          <a:ext cx="4229100" cy="4229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205740</xdr:colOff>
      <xdr:row>1</xdr:row>
      <xdr:rowOff>68580</xdr:rowOff>
    </xdr:from>
    <xdr:to>
      <xdr:col>16</xdr:col>
      <xdr:colOff>220980</xdr:colOff>
      <xdr:row>24</xdr:row>
      <xdr:rowOff>144780</xdr:rowOff>
    </xdr:to>
    <xdr:pic>
      <xdr:nvPicPr>
        <xdr:cNvPr id="3" name="Picture 2" descr="Image">
          <a:extLst>
            <a:ext uri="{FF2B5EF4-FFF2-40B4-BE49-F238E27FC236}">
              <a16:creationId xmlns:a16="http://schemas.microsoft.com/office/drawing/2014/main" id="{1761CED8-E428-8702-8E0A-987AFBCF06E1}"/>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5692140" y="251460"/>
          <a:ext cx="4282440" cy="4282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175260</xdr:colOff>
      <xdr:row>26</xdr:row>
      <xdr:rowOff>15240</xdr:rowOff>
    </xdr:from>
    <xdr:to>
      <xdr:col>7</xdr:col>
      <xdr:colOff>548640</xdr:colOff>
      <xdr:row>48</xdr:row>
      <xdr:rowOff>22860</xdr:rowOff>
    </xdr:to>
    <xdr:pic>
      <xdr:nvPicPr>
        <xdr:cNvPr id="4" name="Picture 3" descr="Image">
          <a:extLst>
            <a:ext uri="{FF2B5EF4-FFF2-40B4-BE49-F238E27FC236}">
              <a16:creationId xmlns:a16="http://schemas.microsoft.com/office/drawing/2014/main" id="{806F7C04-B752-3C59-F7B9-6F737AC25070}"/>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784860" y="4770120"/>
          <a:ext cx="4030980" cy="40309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320040</xdr:colOff>
      <xdr:row>26</xdr:row>
      <xdr:rowOff>152400</xdr:rowOff>
    </xdr:from>
    <xdr:to>
      <xdr:col>16</xdr:col>
      <xdr:colOff>106680</xdr:colOff>
      <xdr:row>49</xdr:row>
      <xdr:rowOff>0</xdr:rowOff>
    </xdr:to>
    <xdr:pic>
      <xdr:nvPicPr>
        <xdr:cNvPr id="5" name="Picture 4" descr="Image">
          <a:extLst>
            <a:ext uri="{FF2B5EF4-FFF2-40B4-BE49-F238E27FC236}">
              <a16:creationId xmlns:a16="http://schemas.microsoft.com/office/drawing/2014/main" id="{BDD1AD3A-25E5-5827-77E2-8462940CF8B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806440" y="4907280"/>
          <a:ext cx="4053840" cy="40538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2</xdr:col>
      <xdr:colOff>502920</xdr:colOff>
      <xdr:row>54</xdr:row>
      <xdr:rowOff>7620</xdr:rowOff>
    </xdr:from>
    <xdr:to>
      <xdr:col>9</xdr:col>
      <xdr:colOff>76200</xdr:colOff>
      <xdr:row>75</xdr:row>
      <xdr:rowOff>7620</xdr:rowOff>
    </xdr:to>
    <xdr:pic>
      <xdr:nvPicPr>
        <xdr:cNvPr id="6" name="Picture 5" descr="Image">
          <a:extLst>
            <a:ext uri="{FF2B5EF4-FFF2-40B4-BE49-F238E27FC236}">
              <a16:creationId xmlns:a16="http://schemas.microsoft.com/office/drawing/2014/main" id="{AC91683F-8C52-0CE5-3DD0-F4C85A079CEA}"/>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22120" y="9883140"/>
          <a:ext cx="3840480" cy="384048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240452</xdr:colOff>
      <xdr:row>79</xdr:row>
      <xdr:rowOff>129539</xdr:rowOff>
    </xdr:from>
    <xdr:to>
      <xdr:col>8</xdr:col>
      <xdr:colOff>472440</xdr:colOff>
      <xdr:row>101</xdr:row>
      <xdr:rowOff>155448</xdr:rowOff>
    </xdr:to>
    <xdr:pic>
      <xdr:nvPicPr>
        <xdr:cNvPr id="7" name="Picture 6" descr="Image">
          <a:extLst>
            <a:ext uri="{FF2B5EF4-FFF2-40B4-BE49-F238E27FC236}">
              <a16:creationId xmlns:a16="http://schemas.microsoft.com/office/drawing/2014/main" id="{21F110A0-A9CE-30A7-76DB-A9AD8442C950}"/>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850052" y="14577059"/>
          <a:ext cx="4499188" cy="40492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178246</xdr:colOff>
      <xdr:row>76</xdr:row>
      <xdr:rowOff>144780</xdr:rowOff>
    </xdr:from>
    <xdr:to>
      <xdr:col>23</xdr:col>
      <xdr:colOff>243840</xdr:colOff>
      <xdr:row>98</xdr:row>
      <xdr:rowOff>22860</xdr:rowOff>
    </xdr:to>
    <xdr:pic>
      <xdr:nvPicPr>
        <xdr:cNvPr id="8" name="Picture 7" descr="Image">
          <a:extLst>
            <a:ext uri="{FF2B5EF4-FFF2-40B4-BE49-F238E27FC236}">
              <a16:creationId xmlns:a16="http://schemas.microsoft.com/office/drawing/2014/main" id="{C339C9DC-32F2-AABF-FE9A-23E8FD877BB8}"/>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9931846" y="14043660"/>
          <a:ext cx="4332794" cy="39014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144780</xdr:colOff>
      <xdr:row>98</xdr:row>
      <xdr:rowOff>54865</xdr:rowOff>
    </xdr:from>
    <xdr:to>
      <xdr:col>23</xdr:col>
      <xdr:colOff>236219</xdr:colOff>
      <xdr:row>119</xdr:row>
      <xdr:rowOff>137160</xdr:rowOff>
    </xdr:to>
    <xdr:pic>
      <xdr:nvPicPr>
        <xdr:cNvPr id="9" name="Picture 8" descr="Image">
          <a:extLst>
            <a:ext uri="{FF2B5EF4-FFF2-40B4-BE49-F238E27FC236}">
              <a16:creationId xmlns:a16="http://schemas.microsoft.com/office/drawing/2014/main" id="{44F133A3-B005-3079-7990-028E1C758E73}"/>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9898380" y="17977105"/>
          <a:ext cx="4358639" cy="39227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16</xdr:col>
      <xdr:colOff>71119</xdr:colOff>
      <xdr:row>120</xdr:row>
      <xdr:rowOff>144780</xdr:rowOff>
    </xdr:from>
    <xdr:to>
      <xdr:col>23</xdr:col>
      <xdr:colOff>350519</xdr:colOff>
      <xdr:row>143</xdr:row>
      <xdr:rowOff>30480</xdr:rowOff>
    </xdr:to>
    <xdr:pic>
      <xdr:nvPicPr>
        <xdr:cNvPr id="10" name="Picture 9" descr="Image">
          <a:extLst>
            <a:ext uri="{FF2B5EF4-FFF2-40B4-BE49-F238E27FC236}">
              <a16:creationId xmlns:a16="http://schemas.microsoft.com/office/drawing/2014/main" id="{21B8A6E8-29FE-5F17-069C-B2E1FC9FB475}"/>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9824719" y="22090380"/>
          <a:ext cx="4546600" cy="409194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292946</xdr:colOff>
      <xdr:row>120</xdr:row>
      <xdr:rowOff>167640</xdr:rowOff>
    </xdr:from>
    <xdr:to>
      <xdr:col>15</xdr:col>
      <xdr:colOff>563879</xdr:colOff>
      <xdr:row>143</xdr:row>
      <xdr:rowOff>45720</xdr:rowOff>
    </xdr:to>
    <xdr:pic>
      <xdr:nvPicPr>
        <xdr:cNvPr id="11" name="Picture 10" descr="Image">
          <a:extLst>
            <a:ext uri="{FF2B5EF4-FFF2-40B4-BE49-F238E27FC236}">
              <a16:creationId xmlns:a16="http://schemas.microsoft.com/office/drawing/2014/main" id="{188B0897-9B66-9661-89BC-5A97B4051313}"/>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169746" y="22113240"/>
          <a:ext cx="4538133" cy="40843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510540</xdr:colOff>
      <xdr:row>100</xdr:row>
      <xdr:rowOff>18288</xdr:rowOff>
    </xdr:from>
    <xdr:to>
      <xdr:col>15</xdr:col>
      <xdr:colOff>571500</xdr:colOff>
      <xdr:row>121</xdr:row>
      <xdr:rowOff>73152</xdr:rowOff>
    </xdr:to>
    <xdr:pic>
      <xdr:nvPicPr>
        <xdr:cNvPr id="12" name="Picture 11" descr="Image">
          <a:extLst>
            <a:ext uri="{FF2B5EF4-FFF2-40B4-BE49-F238E27FC236}">
              <a16:creationId xmlns:a16="http://schemas.microsoft.com/office/drawing/2014/main" id="{6AE5BD8C-F287-0871-F156-BA435C684982}"/>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387340" y="18306288"/>
          <a:ext cx="4328160" cy="389534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8.xml><?xml version="1.0" encoding="utf-8"?>
<xdr:wsDr xmlns:xdr="http://schemas.openxmlformats.org/drawingml/2006/spreadsheetDrawing" xmlns:a="http://schemas.openxmlformats.org/drawingml/2006/main">
  <xdr:twoCellAnchor>
    <xdr:from>
      <xdr:col>12</xdr:col>
      <xdr:colOff>274320</xdr:colOff>
      <xdr:row>35</xdr:row>
      <xdr:rowOff>148590</xdr:rowOff>
    </xdr:from>
    <xdr:to>
      <xdr:col>19</xdr:col>
      <xdr:colOff>579120</xdr:colOff>
      <xdr:row>50</xdr:row>
      <xdr:rowOff>148590</xdr:rowOff>
    </xdr:to>
    <xdr:graphicFrame macro="">
      <xdr:nvGraphicFramePr>
        <xdr:cNvPr id="3" name="Chart 2">
          <a:extLst>
            <a:ext uri="{FF2B5EF4-FFF2-40B4-BE49-F238E27FC236}">
              <a16:creationId xmlns:a16="http://schemas.microsoft.com/office/drawing/2014/main" id="{6F7A5CA7-BC35-5F17-E4DB-A649BB99A7E3}"/>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220980</xdr:colOff>
      <xdr:row>20</xdr:row>
      <xdr:rowOff>11430</xdr:rowOff>
    </xdr:from>
    <xdr:to>
      <xdr:col>19</xdr:col>
      <xdr:colOff>525780</xdr:colOff>
      <xdr:row>35</xdr:row>
      <xdr:rowOff>11430</xdr:rowOff>
    </xdr:to>
    <xdr:graphicFrame macro="">
      <xdr:nvGraphicFramePr>
        <xdr:cNvPr id="4" name="Chart 3">
          <a:extLst>
            <a:ext uri="{FF2B5EF4-FFF2-40B4-BE49-F238E27FC236}">
              <a16:creationId xmlns:a16="http://schemas.microsoft.com/office/drawing/2014/main" id="{3F5711C8-8DD1-E262-A4D1-75A34BE747C5}"/>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wsDr>
</file>

<file path=xl/drawings/drawing9.xml><?xml version="1.0" encoding="utf-8"?>
<xdr:wsDr xmlns:xdr="http://schemas.openxmlformats.org/drawingml/2006/spreadsheetDrawing" xmlns:a="http://schemas.openxmlformats.org/drawingml/2006/main">
  <xdr:twoCellAnchor>
    <xdr:from>
      <xdr:col>11</xdr:col>
      <xdr:colOff>541020</xdr:colOff>
      <xdr:row>5</xdr:row>
      <xdr:rowOff>41910</xdr:rowOff>
    </xdr:from>
    <xdr:to>
      <xdr:col>19</xdr:col>
      <xdr:colOff>236220</xdr:colOff>
      <xdr:row>23</xdr:row>
      <xdr:rowOff>41910</xdr:rowOff>
    </xdr:to>
    <xdr:graphicFrame macro="">
      <xdr:nvGraphicFramePr>
        <xdr:cNvPr id="2" name="Chart 1">
          <a:extLst>
            <a:ext uri="{FF2B5EF4-FFF2-40B4-BE49-F238E27FC236}">
              <a16:creationId xmlns:a16="http://schemas.microsoft.com/office/drawing/2014/main" id="{CEFD663E-65A9-A16C-A0C0-61A019B58AF2}"/>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12</xdr:col>
      <xdr:colOff>121920</xdr:colOff>
      <xdr:row>85</xdr:row>
      <xdr:rowOff>156210</xdr:rowOff>
    </xdr:from>
    <xdr:to>
      <xdr:col>19</xdr:col>
      <xdr:colOff>426720</xdr:colOff>
      <xdr:row>100</xdr:row>
      <xdr:rowOff>156210</xdr:rowOff>
    </xdr:to>
    <xdr:graphicFrame macro="">
      <xdr:nvGraphicFramePr>
        <xdr:cNvPr id="3" name="Chart 2">
          <a:extLst>
            <a:ext uri="{FF2B5EF4-FFF2-40B4-BE49-F238E27FC236}">
              <a16:creationId xmlns:a16="http://schemas.microsoft.com/office/drawing/2014/main" id="{7336E367-C64A-3210-D5BE-2CFFAB43B9A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11</xdr:col>
      <xdr:colOff>548640</xdr:colOff>
      <xdr:row>36</xdr:row>
      <xdr:rowOff>57150</xdr:rowOff>
    </xdr:from>
    <xdr:to>
      <xdr:col>19</xdr:col>
      <xdr:colOff>243840</xdr:colOff>
      <xdr:row>51</xdr:row>
      <xdr:rowOff>57150</xdr:rowOff>
    </xdr:to>
    <xdr:graphicFrame macro="">
      <xdr:nvGraphicFramePr>
        <xdr:cNvPr id="4" name="Chart 3">
          <a:extLst>
            <a:ext uri="{FF2B5EF4-FFF2-40B4-BE49-F238E27FC236}">
              <a16:creationId xmlns:a16="http://schemas.microsoft.com/office/drawing/2014/main" id="{FCC03C2A-A38C-08E6-95D7-19D6A490428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richData/_rels/richValueRel.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 Id="rId4" Type="http://schemas.openxmlformats.org/officeDocument/2006/relationships/image" Target="../media/image4.png"/></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rvTypesInfo>
</file>

<file path=xl/richData/rdrichvalue.xml><?xml version="1.0" encoding="utf-8"?>
<rvData xmlns="http://schemas.microsoft.com/office/spreadsheetml/2017/richdata" count="4">
  <rv s="0">
    <v>0</v>
    <v>5</v>
    <v>Dot-Com Bubble Versus Today - Bravos Research</v>
  </rv>
  <rv s="0">
    <v>1</v>
    <v>5</v>
    <v>Tech sector valuation over time</v>
  </rv>
  <rv s="0">
    <v>2</v>
    <v>5</v>
    <v>Tech bubble</v>
  </rv>
  <rv s="0">
    <v>3</v>
    <v>5</v>
    <v>S&amp;P 500 Net Earnings</v>
  </rv>
</rvData>
</file>

<file path=xl/richData/rdrichvaluestructure.xml><?xml version="1.0" encoding="utf-8"?>
<rvStructures xmlns="http://schemas.microsoft.com/office/spreadsheetml/2017/richdata" count="1">
  <s t="_localImage">
    <k n="_rvRel:LocalImageIdentifier" t="i"/>
    <k n="CalcOrigin" t="i"/>
    <k n="Text" t="s"/>
  </s>
</rvStructures>
</file>

<file path=xl/richData/richValueRel.xml><?xml version="1.0" encoding="utf-8"?>
<richValueRels xmlns="http://schemas.microsoft.com/office/spreadsheetml/2022/richvaluerel" xmlns:r="http://schemas.openxmlformats.org/officeDocument/2006/relationships">
  <rel r:id="rId1"/>
  <rel r:id="rId2"/>
  <rel r:id="rId3"/>
  <rel r:id="rId4"/>
</richValueRels>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hyperlink" Target="https://advantage.factset.com/hubfs/Website/Resources%20Section/Research%20Desk/Earnings%20Insight/EarningsInsight_100424.pdf" TargetMode="Externa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306A824-231E-4F7E-9580-763F330A7D08}">
  <dimension ref="D1:AC47"/>
  <sheetViews>
    <sheetView tabSelected="1" topLeftCell="A109" zoomScaleNormal="100" workbookViewId="0">
      <selection activeCell="R21" sqref="R21"/>
    </sheetView>
  </sheetViews>
  <sheetFormatPr defaultRowHeight="14.4"/>
  <cols>
    <col min="15" max="15" width="68.77734375" customWidth="1"/>
    <col min="16" max="16" width="14.44140625" customWidth="1"/>
    <col min="17" max="17" width="46" bestFit="1" customWidth="1"/>
  </cols>
  <sheetData>
    <row r="1" spans="4:29">
      <c r="O1" t="s">
        <v>606</v>
      </c>
    </row>
    <row r="2" spans="4:29" ht="24.6">
      <c r="O2" s="98" t="s">
        <v>615</v>
      </c>
      <c r="AC2">
        <v>1</v>
      </c>
    </row>
    <row r="3" spans="4:29">
      <c r="AC3">
        <v>1</v>
      </c>
    </row>
    <row r="4" spans="4:29">
      <c r="D4" t="s">
        <v>589</v>
      </c>
      <c r="O4" s="94" t="s">
        <v>590</v>
      </c>
      <c r="P4" s="55" t="s">
        <v>591</v>
      </c>
      <c r="Q4" s="94" t="s">
        <v>593</v>
      </c>
      <c r="AC4">
        <v>1</v>
      </c>
    </row>
    <row r="5" spans="4:29">
      <c r="O5" s="94"/>
      <c r="P5" s="55" t="s">
        <v>592</v>
      </c>
      <c r="Q5" s="94"/>
      <c r="AC5">
        <v>1</v>
      </c>
    </row>
    <row r="6" spans="4:29">
      <c r="O6" s="56" t="s">
        <v>594</v>
      </c>
      <c r="P6" s="99">
        <v>3.5</v>
      </c>
      <c r="Q6" s="95">
        <v>0.13</v>
      </c>
      <c r="S6" t="str">
        <f>SUBSTITUTE(SUBSTITUTE(SUBSTITUTE(P6,"$",""),".",","),"T","")</f>
        <v>3,5</v>
      </c>
      <c r="AC6">
        <v>1</v>
      </c>
    </row>
    <row r="7" spans="4:29">
      <c r="O7" s="57" t="s">
        <v>595</v>
      </c>
      <c r="P7" s="100">
        <v>3.3</v>
      </c>
      <c r="Q7" s="96">
        <v>0.12</v>
      </c>
      <c r="S7" t="str">
        <f t="shared" ref="S7:S19" si="0">SUBSTITUTE(SUBSTITUTE(SUBSTITUTE(P7,"$",""),".",","),"T","")</f>
        <v>3,3</v>
      </c>
      <c r="AC7">
        <v>1</v>
      </c>
    </row>
    <row r="8" spans="4:29">
      <c r="O8" s="56" t="s">
        <v>596</v>
      </c>
      <c r="P8" s="99">
        <v>2.9</v>
      </c>
      <c r="Q8" s="95">
        <v>0.11</v>
      </c>
      <c r="S8" t="str">
        <f t="shared" si="0"/>
        <v>2,9</v>
      </c>
      <c r="AC8">
        <v>1</v>
      </c>
    </row>
    <row r="9" spans="4:29">
      <c r="O9" s="57" t="s">
        <v>597</v>
      </c>
      <c r="P9" s="100">
        <v>2.2999999999999998</v>
      </c>
      <c r="Q9" s="96">
        <v>0.09</v>
      </c>
      <c r="S9" t="str">
        <f t="shared" si="0"/>
        <v>2,3</v>
      </c>
      <c r="AC9">
        <v>1</v>
      </c>
    </row>
    <row r="10" spans="4:29">
      <c r="O10" s="56" t="s">
        <v>598</v>
      </c>
      <c r="P10" s="99">
        <v>2</v>
      </c>
      <c r="Q10" s="95">
        <v>0.08</v>
      </c>
      <c r="S10" t="str">
        <f t="shared" si="0"/>
        <v>2</v>
      </c>
      <c r="AC10">
        <v>1</v>
      </c>
    </row>
    <row r="11" spans="4:29">
      <c r="O11" s="57" t="s">
        <v>599</v>
      </c>
      <c r="P11" s="100">
        <v>1.7</v>
      </c>
      <c r="Q11" s="96">
        <v>0.06</v>
      </c>
      <c r="S11" t="str">
        <f t="shared" si="0"/>
        <v>1,7</v>
      </c>
      <c r="AC11">
        <v>1</v>
      </c>
    </row>
    <row r="12" spans="4:29">
      <c r="O12" s="56" t="s">
        <v>600</v>
      </c>
      <c r="P12" s="99">
        <v>1.5</v>
      </c>
      <c r="Q12" s="95">
        <v>0.06</v>
      </c>
      <c r="S12" t="str">
        <f t="shared" si="0"/>
        <v>1,5</v>
      </c>
      <c r="AC12">
        <v>1</v>
      </c>
    </row>
    <row r="13" spans="4:29">
      <c r="O13" s="57" t="s">
        <v>601</v>
      </c>
      <c r="P13" s="100">
        <v>1.5</v>
      </c>
      <c r="Q13" s="96">
        <v>0.06</v>
      </c>
      <c r="S13" t="str">
        <f t="shared" si="0"/>
        <v>1,5</v>
      </c>
      <c r="AC13">
        <v>1</v>
      </c>
    </row>
    <row r="14" spans="4:29">
      <c r="O14" s="56" t="s">
        <v>602</v>
      </c>
      <c r="P14" s="99">
        <v>1.2</v>
      </c>
      <c r="Q14" s="95">
        <v>0.04</v>
      </c>
      <c r="S14" t="str">
        <f t="shared" si="0"/>
        <v>1,2</v>
      </c>
      <c r="AC14">
        <v>1</v>
      </c>
    </row>
    <row r="15" spans="4:29">
      <c r="O15" s="57" t="s">
        <v>603</v>
      </c>
      <c r="P15" s="100">
        <v>1.1000000000000001</v>
      </c>
      <c r="Q15" s="96">
        <v>0.04</v>
      </c>
      <c r="S15" t="str">
        <f t="shared" si="0"/>
        <v>1,1</v>
      </c>
      <c r="AC15">
        <v>1</v>
      </c>
    </row>
    <row r="16" spans="4:29">
      <c r="O16" s="56" t="s">
        <v>604</v>
      </c>
      <c r="P16" s="99">
        <v>2.6</v>
      </c>
      <c r="Q16" s="95">
        <v>0.1</v>
      </c>
      <c r="S16" t="str">
        <f t="shared" si="0"/>
        <v>2,6</v>
      </c>
      <c r="AC16">
        <v>1</v>
      </c>
    </row>
    <row r="17" spans="15:29">
      <c r="O17" s="56" t="s">
        <v>618</v>
      </c>
      <c r="P17" s="99">
        <v>2.1</v>
      </c>
      <c r="Q17" s="95">
        <v>0.08</v>
      </c>
      <c r="S17" t="str">
        <f t="shared" si="0"/>
        <v>2,1</v>
      </c>
      <c r="AC17">
        <v>1</v>
      </c>
    </row>
    <row r="18" spans="15:29">
      <c r="O18" s="57" t="s">
        <v>620</v>
      </c>
      <c r="P18" s="100">
        <v>0.9</v>
      </c>
      <c r="Q18" s="96">
        <v>0.04</v>
      </c>
      <c r="S18" t="str">
        <f t="shared" si="0"/>
        <v>0,9</v>
      </c>
      <c r="AC18">
        <v>1</v>
      </c>
    </row>
    <row r="19" spans="15:29">
      <c r="O19" s="55" t="s">
        <v>605</v>
      </c>
      <c r="P19" s="101">
        <f>SUM(P6:P18)</f>
        <v>26.6</v>
      </c>
      <c r="Q19" s="101">
        <f>SUM(Q6:Q18)</f>
        <v>1.01</v>
      </c>
      <c r="S19" t="str">
        <f t="shared" si="0"/>
        <v>26,6</v>
      </c>
    </row>
    <row r="22" spans="15:29">
      <c r="AC22">
        <v>1</v>
      </c>
    </row>
    <row r="23" spans="15:29">
      <c r="O23" s="55" t="s">
        <v>590</v>
      </c>
      <c r="P23" s="55" t="s">
        <v>19</v>
      </c>
      <c r="Q23" s="55" t="s">
        <v>607</v>
      </c>
      <c r="AC23">
        <v>1</v>
      </c>
    </row>
    <row r="24" spans="15:29">
      <c r="O24" s="56" t="s">
        <v>608</v>
      </c>
      <c r="P24" s="56" t="s">
        <v>601</v>
      </c>
      <c r="Q24" s="62">
        <v>5.1999999999999998E-2</v>
      </c>
      <c r="AC24">
        <v>1</v>
      </c>
    </row>
    <row r="25" spans="15:29">
      <c r="O25" s="57" t="s">
        <v>609</v>
      </c>
      <c r="P25" s="57" t="s">
        <v>601</v>
      </c>
      <c r="Q25" s="63">
        <v>3.9E-2</v>
      </c>
      <c r="AC25">
        <v>1</v>
      </c>
    </row>
    <row r="26" spans="15:29">
      <c r="O26" s="56" t="s">
        <v>610</v>
      </c>
      <c r="P26" s="56" t="s">
        <v>601</v>
      </c>
      <c r="Q26" s="62">
        <v>3.5999999999999997E-2</v>
      </c>
      <c r="AC26">
        <v>1</v>
      </c>
    </row>
    <row r="27" spans="15:29">
      <c r="O27" s="57" t="s">
        <v>611</v>
      </c>
      <c r="P27" s="57" t="s">
        <v>612</v>
      </c>
      <c r="Q27" s="63">
        <v>3.5999999999999997E-2</v>
      </c>
      <c r="AC27">
        <v>1</v>
      </c>
    </row>
    <row r="28" spans="15:29">
      <c r="O28" s="56" t="s">
        <v>613</v>
      </c>
      <c r="P28" s="56" t="s">
        <v>614</v>
      </c>
      <c r="Q28" s="62">
        <v>3.5000000000000003E-2</v>
      </c>
      <c r="AC28">
        <v>1</v>
      </c>
    </row>
    <row r="29" spans="15:29">
      <c r="AC29">
        <v>1</v>
      </c>
    </row>
    <row r="30" spans="15:29">
      <c r="AC30">
        <v>1</v>
      </c>
    </row>
    <row r="31" spans="15:29">
      <c r="AC31">
        <v>1</v>
      </c>
    </row>
    <row r="32" spans="15:29">
      <c r="AC32">
        <v>1</v>
      </c>
    </row>
    <row r="33" spans="12:29">
      <c r="AC33">
        <v>1</v>
      </c>
    </row>
    <row r="34" spans="12:29" ht="21">
      <c r="L34" s="102" t="s">
        <v>616</v>
      </c>
      <c r="AC34">
        <v>1</v>
      </c>
    </row>
    <row r="35" spans="12:29">
      <c r="AC35">
        <v>1</v>
      </c>
    </row>
    <row r="36" spans="12:29">
      <c r="AC36">
        <v>1</v>
      </c>
    </row>
    <row r="37" spans="12:29">
      <c r="AC37">
        <v>1</v>
      </c>
    </row>
    <row r="38" spans="12:29">
      <c r="AC38">
        <v>1</v>
      </c>
    </row>
    <row r="39" spans="12:29">
      <c r="AC39">
        <v>1</v>
      </c>
    </row>
    <row r="40" spans="12:29">
      <c r="AC40">
        <v>1</v>
      </c>
    </row>
    <row r="41" spans="12:29">
      <c r="AC41">
        <v>1</v>
      </c>
    </row>
    <row r="42" spans="12:29">
      <c r="O42" s="94" t="s">
        <v>617</v>
      </c>
      <c r="P42" s="55" t="s">
        <v>591</v>
      </c>
      <c r="Q42" s="94" t="s">
        <v>593</v>
      </c>
      <c r="AC42">
        <v>1</v>
      </c>
    </row>
    <row r="43" spans="12:29">
      <c r="O43" s="94"/>
      <c r="P43" s="55" t="s">
        <v>592</v>
      </c>
      <c r="Q43" s="94"/>
      <c r="AC43">
        <v>1</v>
      </c>
    </row>
    <row r="44" spans="12:29">
      <c r="O44" s="56" t="s">
        <v>618</v>
      </c>
      <c r="P44" s="56" t="s">
        <v>619</v>
      </c>
      <c r="Q44" s="95">
        <v>0.08</v>
      </c>
      <c r="AC44">
        <v>1</v>
      </c>
    </row>
    <row r="45" spans="12:29">
      <c r="O45" s="57" t="s">
        <v>620</v>
      </c>
      <c r="P45" s="57" t="s">
        <v>621</v>
      </c>
      <c r="Q45" s="96">
        <v>0.04</v>
      </c>
      <c r="AC45">
        <v>1</v>
      </c>
    </row>
    <row r="46" spans="12:29">
      <c r="O46" s="55" t="s">
        <v>605</v>
      </c>
      <c r="P46" s="55" t="s">
        <v>622</v>
      </c>
      <c r="Q46" s="97">
        <v>0.12</v>
      </c>
      <c r="AC46">
        <v>1</v>
      </c>
    </row>
    <row r="47" spans="12:29">
      <c r="AC47">
        <v>1</v>
      </c>
    </row>
  </sheetData>
  <mergeCells count="4">
    <mergeCell ref="O4:O5"/>
    <mergeCell ref="Q4:Q5"/>
    <mergeCell ref="O42:O43"/>
    <mergeCell ref="Q42:Q43"/>
  </mergeCells>
  <pageMargins left="0.7" right="0.7" top="0.75" bottom="0.75" header="0.3" footer="0.3"/>
  <drawing r:id="rId1"/>
  <legacy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626D5EA-0ED1-4A8C-A7F0-753FED887FAD}">
  <dimension ref="A2:S117"/>
  <sheetViews>
    <sheetView topLeftCell="A30" workbookViewId="0">
      <selection activeCell="O54" sqref="O54"/>
    </sheetView>
  </sheetViews>
  <sheetFormatPr defaultRowHeight="14.4"/>
  <cols>
    <col min="8" max="8" width="18.109375" bestFit="1" customWidth="1"/>
  </cols>
  <sheetData>
    <row r="2" spans="10:10">
      <c r="J2" t="s">
        <v>211</v>
      </c>
    </row>
    <row r="21" spans="1:10">
      <c r="C21" t="s">
        <v>217</v>
      </c>
    </row>
    <row r="22" spans="1:10" ht="15.6">
      <c r="J22" s="27" t="s">
        <v>212</v>
      </c>
    </row>
    <row r="31" spans="1:10" ht="60">
      <c r="A31" s="92" t="s">
        <v>221</v>
      </c>
      <c r="B31" s="38" t="s">
        <v>222</v>
      </c>
      <c r="C31" s="38" t="s">
        <v>224</v>
      </c>
    </row>
    <row r="32" spans="1:10" ht="36">
      <c r="A32" s="92"/>
      <c r="B32" s="38" t="s">
        <v>223</v>
      </c>
      <c r="C32" s="38" t="s">
        <v>223</v>
      </c>
    </row>
    <row r="33" spans="1:10">
      <c r="A33" s="34">
        <v>2023</v>
      </c>
      <c r="B33" s="35">
        <v>0.04</v>
      </c>
      <c r="C33" s="35">
        <v>0.56999999999999995</v>
      </c>
    </row>
    <row r="34" spans="1:10">
      <c r="A34" s="36" t="s">
        <v>218</v>
      </c>
      <c r="B34" s="37">
        <v>0.06</v>
      </c>
      <c r="C34" s="37">
        <v>0.37</v>
      </c>
    </row>
    <row r="35" spans="1:10">
      <c r="A35" s="34" t="s">
        <v>219</v>
      </c>
      <c r="B35" s="35">
        <v>0.11</v>
      </c>
      <c r="C35" s="35">
        <v>0.19</v>
      </c>
    </row>
    <row r="36" spans="1:10">
      <c r="A36" s="36" t="s">
        <v>220</v>
      </c>
      <c r="B36" s="37">
        <v>0.09</v>
      </c>
      <c r="C36" s="37">
        <v>0.13</v>
      </c>
    </row>
    <row r="38" spans="1:10">
      <c r="A38" t="s">
        <v>225</v>
      </c>
    </row>
    <row r="39" spans="1:10">
      <c r="A39" t="s">
        <v>226</v>
      </c>
    </row>
    <row r="43" spans="1:10" ht="15.6">
      <c r="J43" s="27" t="s">
        <v>213</v>
      </c>
    </row>
    <row r="44" spans="1:10">
      <c r="J44" s="28" t="s">
        <v>214</v>
      </c>
    </row>
    <row r="53" spans="10:19">
      <c r="O53" t="s">
        <v>245</v>
      </c>
    </row>
    <row r="54" spans="10:19">
      <c r="O54" s="52" t="s">
        <v>246</v>
      </c>
    </row>
    <row r="57" spans="10:19">
      <c r="J57" t="s">
        <v>227</v>
      </c>
    </row>
    <row r="58" spans="10:19">
      <c r="J58" t="s">
        <v>228</v>
      </c>
      <c r="Q58" s="40"/>
      <c r="R58" s="40"/>
      <c r="S58" s="40"/>
    </row>
    <row r="59" spans="10:19">
      <c r="J59" s="40" t="s">
        <v>229</v>
      </c>
      <c r="K59" s="40"/>
      <c r="O59" s="40"/>
      <c r="P59" s="40"/>
    </row>
    <row r="60" spans="10:19">
      <c r="J60" t="s">
        <v>230</v>
      </c>
    </row>
    <row r="61" spans="10:19">
      <c r="J61" t="s">
        <v>231</v>
      </c>
    </row>
    <row r="62" spans="10:19">
      <c r="J62" t="s">
        <v>232</v>
      </c>
    </row>
    <row r="63" spans="10:19">
      <c r="J63" t="s">
        <v>233</v>
      </c>
    </row>
    <row r="64" spans="10:19">
      <c r="J64" t="s">
        <v>234</v>
      </c>
    </row>
    <row r="67" spans="3:19">
      <c r="J67" t="s">
        <v>235</v>
      </c>
    </row>
    <row r="68" spans="3:19">
      <c r="J68" t="s">
        <v>236</v>
      </c>
    </row>
    <row r="69" spans="3:19">
      <c r="J69" t="s">
        <v>237</v>
      </c>
      <c r="P69" s="40"/>
      <c r="Q69" s="40"/>
      <c r="R69" s="40"/>
      <c r="S69" s="40"/>
    </row>
    <row r="70" spans="3:19">
      <c r="J70" t="s">
        <v>238</v>
      </c>
    </row>
    <row r="71" spans="3:19">
      <c r="J71" t="s">
        <v>239</v>
      </c>
    </row>
    <row r="72" spans="3:19">
      <c r="J72" t="s">
        <v>240</v>
      </c>
    </row>
    <row r="73" spans="3:19">
      <c r="J73" t="s">
        <v>241</v>
      </c>
    </row>
    <row r="74" spans="3:19">
      <c r="J74" t="s">
        <v>242</v>
      </c>
    </row>
    <row r="75" spans="3:19">
      <c r="J75" t="s">
        <v>243</v>
      </c>
    </row>
    <row r="76" spans="3:19">
      <c r="J76" t="s">
        <v>244</v>
      </c>
    </row>
    <row r="78" spans="3:19">
      <c r="C78" s="49" t="s">
        <v>256</v>
      </c>
      <c r="D78" s="49" t="s">
        <v>257</v>
      </c>
      <c r="E78" s="49" t="s">
        <v>258</v>
      </c>
    </row>
    <row r="79" spans="3:19">
      <c r="C79" s="48">
        <v>45199</v>
      </c>
      <c r="D79" s="50">
        <v>0.11210000000000001</v>
      </c>
      <c r="E79" s="50">
        <v>-6.3E-3</v>
      </c>
    </row>
    <row r="80" spans="3:19">
      <c r="C80" s="48">
        <v>45107</v>
      </c>
      <c r="D80" s="50">
        <v>0.11866699999999999</v>
      </c>
      <c r="E80" s="50">
        <v>9.2200000000000004E-2</v>
      </c>
    </row>
    <row r="81" spans="3:5">
      <c r="C81" s="48">
        <v>45016</v>
      </c>
      <c r="D81" s="50">
        <v>0.116384</v>
      </c>
      <c r="E81" s="50">
        <v>-2.4500000000000001E-2</v>
      </c>
    </row>
    <row r="82" spans="3:5">
      <c r="C82" s="48">
        <v>44926</v>
      </c>
      <c r="D82" s="50">
        <v>0.109157</v>
      </c>
      <c r="E82" s="50">
        <v>-0.1857</v>
      </c>
    </row>
    <row r="83" spans="3:5">
      <c r="C83" s="48">
        <v>44834</v>
      </c>
      <c r="D83" s="50">
        <v>0.11280800000000001</v>
      </c>
      <c r="E83" s="50">
        <v>-0.14330000000000001</v>
      </c>
    </row>
    <row r="84" spans="3:5">
      <c r="C84" s="48">
        <v>44742</v>
      </c>
      <c r="D84" s="50">
        <v>0.108649</v>
      </c>
      <c r="E84" s="50">
        <v>-0.19739999999999999</v>
      </c>
    </row>
    <row r="85" spans="3:5">
      <c r="C85" s="48">
        <v>44651</v>
      </c>
      <c r="D85" s="50">
        <v>0.11930399999999999</v>
      </c>
      <c r="E85" s="50">
        <v>-8.3900000000000002E-2</v>
      </c>
    </row>
    <row r="86" spans="3:5">
      <c r="C86" s="48">
        <v>44561</v>
      </c>
      <c r="D86" s="50">
        <v>0.13405800000000001</v>
      </c>
      <c r="E86" s="50">
        <v>0.2903</v>
      </c>
    </row>
    <row r="87" spans="3:5">
      <c r="C87" s="48">
        <v>44469</v>
      </c>
      <c r="D87" s="50">
        <v>0.13167400000000001</v>
      </c>
      <c r="E87" s="50">
        <v>0.2046</v>
      </c>
    </row>
    <row r="88" spans="3:5">
      <c r="C88" s="48">
        <v>44377</v>
      </c>
      <c r="D88" s="50">
        <v>0.13536899999999999</v>
      </c>
      <c r="E88" s="50">
        <v>0.5948</v>
      </c>
    </row>
    <row r="89" spans="3:5">
      <c r="C89" s="48">
        <v>44286</v>
      </c>
      <c r="D89" s="50">
        <v>0.13022800000000001</v>
      </c>
      <c r="E89" s="50">
        <v>1.2211000000000001</v>
      </c>
    </row>
    <row r="90" spans="3:5">
      <c r="C90" s="48">
        <v>44196</v>
      </c>
      <c r="D90" s="50">
        <v>0.103897</v>
      </c>
      <c r="E90" s="50">
        <v>-2.0899999999999998E-2</v>
      </c>
    </row>
    <row r="91" spans="3:5">
      <c r="C91" s="48">
        <v>44104</v>
      </c>
      <c r="D91" s="50">
        <v>0.10931299999999999</v>
      </c>
      <c r="E91" s="50">
        <v>-2.52E-2</v>
      </c>
    </row>
    <row r="92" spans="3:5">
      <c r="C92" s="48">
        <v>44012</v>
      </c>
      <c r="D92" s="50">
        <v>8.4883E-2</v>
      </c>
      <c r="E92" s="50">
        <v>-0.25580000000000003</v>
      </c>
    </row>
    <row r="98" spans="7:18">
      <c r="H98" s="17" t="s">
        <v>180</v>
      </c>
      <c r="I98" s="18"/>
      <c r="J98" s="18"/>
      <c r="K98" s="18"/>
      <c r="L98" s="18"/>
      <c r="M98" s="18"/>
      <c r="N98" s="18"/>
      <c r="O98" s="18"/>
      <c r="P98" s="18"/>
      <c r="Q98" s="18"/>
      <c r="R98" s="18"/>
    </row>
    <row r="99" spans="7:18">
      <c r="G99" t="s">
        <v>3</v>
      </c>
      <c r="H99" s="15" t="s">
        <v>113</v>
      </c>
      <c r="I99" s="16">
        <v>2024</v>
      </c>
      <c r="J99" s="16">
        <v>2023</v>
      </c>
      <c r="K99" s="16">
        <v>2022</v>
      </c>
      <c r="L99" s="16">
        <v>2021</v>
      </c>
      <c r="M99" s="16">
        <v>2020</v>
      </c>
      <c r="N99" s="16">
        <v>2019</v>
      </c>
      <c r="O99" s="16">
        <v>2018</v>
      </c>
      <c r="P99" s="16">
        <v>2017</v>
      </c>
      <c r="Q99" s="16">
        <v>2016</v>
      </c>
      <c r="R99" s="16">
        <v>2015</v>
      </c>
    </row>
    <row r="100" spans="7:18">
      <c r="H100" s="15" t="s">
        <v>114</v>
      </c>
      <c r="I100" s="21">
        <v>60922</v>
      </c>
      <c r="J100" s="21">
        <v>26974</v>
      </c>
      <c r="K100" s="21">
        <v>26914</v>
      </c>
      <c r="L100" s="21">
        <v>16675</v>
      </c>
      <c r="M100" s="21">
        <v>10918</v>
      </c>
      <c r="N100" s="21">
        <v>11716</v>
      </c>
      <c r="O100" s="21">
        <v>9714</v>
      </c>
      <c r="P100" s="21">
        <v>6910</v>
      </c>
      <c r="Q100" s="21">
        <v>5010</v>
      </c>
      <c r="R100" s="21">
        <v>4682</v>
      </c>
    </row>
    <row r="101" spans="7:18">
      <c r="H101" s="41" t="s">
        <v>259</v>
      </c>
      <c r="I101" s="42">
        <f>I100/J100 -1</f>
        <v>1.2585452658115224</v>
      </c>
      <c r="J101" s="42">
        <f>J100/K100 -1</f>
        <v>2.2293230289069932E-3</v>
      </c>
      <c r="K101" s="42">
        <f t="shared" ref="K101:Q101" si="0">K100/L100 -1</f>
        <v>0.61403298350824587</v>
      </c>
      <c r="L101" s="42">
        <f t="shared" si="0"/>
        <v>0.52729437625938824</v>
      </c>
      <c r="M101" s="42">
        <f t="shared" si="0"/>
        <v>-6.8111983612154314E-2</v>
      </c>
      <c r="N101" s="42">
        <f t="shared" si="0"/>
        <v>0.20609429689108505</v>
      </c>
      <c r="O101" s="42">
        <f t="shared" si="0"/>
        <v>0.40578871201157751</v>
      </c>
      <c r="P101" s="42">
        <f t="shared" si="0"/>
        <v>0.37924151696606789</v>
      </c>
      <c r="Q101" s="42">
        <f t="shared" si="0"/>
        <v>7.0055531824006811E-2</v>
      </c>
      <c r="R101" s="21"/>
    </row>
    <row r="103" spans="7:18">
      <c r="G103" t="s">
        <v>1</v>
      </c>
      <c r="H103" s="29" t="s">
        <v>57</v>
      </c>
      <c r="J103" s="31">
        <v>2023</v>
      </c>
      <c r="K103" s="31">
        <v>2022</v>
      </c>
      <c r="L103" s="31">
        <v>2021</v>
      </c>
      <c r="M103" s="31">
        <v>2020</v>
      </c>
      <c r="N103" s="31">
        <v>2019</v>
      </c>
      <c r="O103" s="31">
        <v>2018</v>
      </c>
      <c r="P103" s="31">
        <v>2017</v>
      </c>
      <c r="Q103" s="31">
        <v>2016</v>
      </c>
      <c r="R103" s="31">
        <v>2015</v>
      </c>
    </row>
    <row r="104" spans="7:18">
      <c r="H104" s="29" t="s">
        <v>114</v>
      </c>
      <c r="J104">
        <v>383285</v>
      </c>
      <c r="K104">
        <v>394328</v>
      </c>
      <c r="L104">
        <v>365817</v>
      </c>
      <c r="M104">
        <v>274515</v>
      </c>
      <c r="N104">
        <v>260174</v>
      </c>
      <c r="O104">
        <v>265595</v>
      </c>
      <c r="P104">
        <v>229234</v>
      </c>
      <c r="Q104">
        <v>215639</v>
      </c>
      <c r="R104">
        <v>233715</v>
      </c>
    </row>
    <row r="105" spans="7:18">
      <c r="H105" s="43" t="s">
        <v>260</v>
      </c>
      <c r="J105" s="44">
        <f>J104/K104 -1</f>
        <v>-2.800460530319937E-2</v>
      </c>
      <c r="K105" s="44">
        <f t="shared" ref="K105:Q105" si="1">K104/L104 -1</f>
        <v>7.7937876041846099E-2</v>
      </c>
      <c r="L105" s="44">
        <f t="shared" si="1"/>
        <v>0.33259384733074704</v>
      </c>
      <c r="M105" s="44">
        <f t="shared" si="1"/>
        <v>5.5120803769784787E-2</v>
      </c>
      <c r="N105" s="44">
        <f t="shared" si="1"/>
        <v>-2.04107758052674E-2</v>
      </c>
      <c r="O105" s="44">
        <f t="shared" si="1"/>
        <v>0.15861957650261305</v>
      </c>
      <c r="P105" s="44">
        <f t="shared" si="1"/>
        <v>6.304518199398057E-2</v>
      </c>
      <c r="Q105" s="44">
        <f t="shared" si="1"/>
        <v>-7.7342061913013738E-2</v>
      </c>
      <c r="R105" s="44"/>
    </row>
    <row r="108" spans="7:18">
      <c r="G108" t="s">
        <v>2</v>
      </c>
      <c r="H108" s="32" t="s">
        <v>57</v>
      </c>
      <c r="I108" s="32">
        <v>2024</v>
      </c>
      <c r="J108" s="32">
        <v>2023</v>
      </c>
      <c r="K108" s="32">
        <v>2022</v>
      </c>
      <c r="L108" s="32">
        <v>2021</v>
      </c>
      <c r="M108" s="32">
        <v>2020</v>
      </c>
      <c r="N108" s="32">
        <v>2019</v>
      </c>
      <c r="O108" s="32">
        <v>2018</v>
      </c>
      <c r="P108" s="32">
        <v>2017</v>
      </c>
      <c r="Q108" s="32">
        <v>2016</v>
      </c>
      <c r="R108" s="32">
        <v>2015</v>
      </c>
    </row>
    <row r="109" spans="7:18">
      <c r="H109" s="32" t="s">
        <v>114</v>
      </c>
      <c r="I109">
        <v>245122</v>
      </c>
      <c r="J109">
        <v>211915</v>
      </c>
      <c r="K109">
        <v>198270</v>
      </c>
      <c r="L109">
        <v>168088</v>
      </c>
      <c r="M109">
        <v>143015</v>
      </c>
      <c r="N109">
        <v>125843</v>
      </c>
      <c r="O109">
        <v>110360</v>
      </c>
      <c r="P109">
        <v>96571</v>
      </c>
      <c r="Q109">
        <v>91154</v>
      </c>
      <c r="R109">
        <v>93580</v>
      </c>
    </row>
    <row r="110" spans="7:18">
      <c r="H110" s="43" t="s">
        <v>261</v>
      </c>
      <c r="I110" s="44">
        <f>I109/J109 -1</f>
        <v>0.1566996201307127</v>
      </c>
      <c r="J110" s="44">
        <f t="shared" ref="J110:Q110" si="2">J109/K109 -1</f>
        <v>6.8820295556564215E-2</v>
      </c>
      <c r="K110" s="44">
        <f t="shared" si="2"/>
        <v>0.17956070629670173</v>
      </c>
      <c r="L110" s="44">
        <f t="shared" si="2"/>
        <v>0.17531727441177503</v>
      </c>
      <c r="M110" s="44">
        <f t="shared" si="2"/>
        <v>0.13645574247276371</v>
      </c>
      <c r="N110" s="44">
        <f t="shared" si="2"/>
        <v>0.14029539688292858</v>
      </c>
      <c r="O110" s="44">
        <f t="shared" si="2"/>
        <v>0.14278613662486661</v>
      </c>
      <c r="P110" s="44">
        <f t="shared" si="2"/>
        <v>5.9426903920837271E-2</v>
      </c>
      <c r="Q110" s="44">
        <f t="shared" si="2"/>
        <v>-2.5924342808292367E-2</v>
      </c>
    </row>
    <row r="114" spans="8:18">
      <c r="H114" s="15" t="s">
        <v>113</v>
      </c>
      <c r="I114" s="16">
        <v>2024</v>
      </c>
      <c r="J114" s="16">
        <v>2023</v>
      </c>
      <c r="K114" s="16">
        <v>2022</v>
      </c>
      <c r="L114" s="16">
        <v>2021</v>
      </c>
      <c r="M114" s="16">
        <v>2020</v>
      </c>
      <c r="N114" s="16">
        <v>2019</v>
      </c>
      <c r="O114" s="16">
        <v>2018</v>
      </c>
      <c r="P114" s="16">
        <v>2017</v>
      </c>
      <c r="Q114" s="16">
        <v>2016</v>
      </c>
      <c r="R114" s="16">
        <v>2015</v>
      </c>
    </row>
    <row r="115" spans="8:18">
      <c r="H115" s="51" t="s">
        <v>259</v>
      </c>
      <c r="I115" s="51">
        <v>1.2585452658115224</v>
      </c>
      <c r="J115" s="51">
        <v>2.2293230289069932E-3</v>
      </c>
      <c r="K115" s="51">
        <v>0.61403298350824587</v>
      </c>
      <c r="L115" s="51">
        <v>0.52729437625938824</v>
      </c>
      <c r="M115" s="51">
        <v>-6.8111983612154314E-2</v>
      </c>
      <c r="N115" s="51">
        <v>0.20609429689108505</v>
      </c>
      <c r="O115" s="51">
        <v>0.40578871201157751</v>
      </c>
      <c r="P115" s="51">
        <v>0.37924151696606789</v>
      </c>
      <c r="Q115" s="51">
        <v>7.0055531824006811E-2</v>
      </c>
      <c r="R115" s="51"/>
    </row>
    <row r="116" spans="8:18">
      <c r="H116" s="43" t="s">
        <v>260</v>
      </c>
      <c r="J116" s="44">
        <v>-2.800460530319937E-2</v>
      </c>
      <c r="K116" s="44">
        <v>7.7937876041846099E-2</v>
      </c>
      <c r="L116" s="44">
        <v>0.33259384733074704</v>
      </c>
      <c r="M116" s="44">
        <v>5.5120803769784787E-2</v>
      </c>
      <c r="N116" s="44">
        <v>-2.04107758052674E-2</v>
      </c>
      <c r="O116" s="44">
        <v>0.15861957650261305</v>
      </c>
      <c r="P116" s="44">
        <v>6.304518199398057E-2</v>
      </c>
      <c r="Q116" s="44">
        <v>-7.7342061913013738E-2</v>
      </c>
      <c r="R116" s="44"/>
    </row>
    <row r="117" spans="8:18">
      <c r="H117" s="43" t="s">
        <v>261</v>
      </c>
      <c r="I117" s="44">
        <v>0.1566996201307127</v>
      </c>
      <c r="J117" s="44">
        <v>6.8820295556564215E-2</v>
      </c>
      <c r="K117" s="44">
        <v>0.17956070629670173</v>
      </c>
      <c r="L117" s="44">
        <v>0.17531727441177503</v>
      </c>
      <c r="M117" s="44">
        <v>0.13645574247276371</v>
      </c>
      <c r="N117" s="44">
        <v>0.14029539688292858</v>
      </c>
      <c r="O117" s="44">
        <v>0.14278613662486661</v>
      </c>
      <c r="P117" s="44">
        <v>5.9426903920837271E-2</v>
      </c>
      <c r="Q117" s="44">
        <v>-2.5924342808292367E-2</v>
      </c>
    </row>
  </sheetData>
  <mergeCells count="1">
    <mergeCell ref="A31:A32"/>
  </mergeCells>
  <hyperlinks>
    <hyperlink ref="O54" r:id="rId1" location=":~:text=As%20of%20today%2C%20the%20S%26P,earnings%20growth%20for%20the%20index." xr:uid="{0D2E3249-8ED5-49BB-943D-F2D7FA9076DA}"/>
  </hyperlinks>
  <pageMargins left="0.7" right="0.7" top="0.75" bottom="0.75" header="0.3" footer="0.3"/>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651DA6D-FDA4-4DA7-BD09-99A1F2FC05D8}">
  <dimension ref="A1:J54"/>
  <sheetViews>
    <sheetView topLeftCell="A10" workbookViewId="0">
      <selection activeCell="T25" sqref="T25"/>
    </sheetView>
  </sheetViews>
  <sheetFormatPr defaultRowHeight="14.4"/>
  <cols>
    <col min="1" max="1" width="31.109375" bestFit="1" customWidth="1"/>
  </cols>
  <sheetData>
    <row r="1" spans="1:10">
      <c r="A1" s="12" t="s">
        <v>57</v>
      </c>
      <c r="B1" s="12">
        <v>2023</v>
      </c>
      <c r="C1" s="12">
        <v>2022</v>
      </c>
      <c r="D1" s="12">
        <v>2021</v>
      </c>
      <c r="E1" s="12">
        <v>2020</v>
      </c>
      <c r="F1" s="12">
        <v>2019</v>
      </c>
      <c r="G1" s="12">
        <v>2018</v>
      </c>
      <c r="H1" s="12">
        <v>2017</v>
      </c>
      <c r="I1" s="12">
        <v>2016</v>
      </c>
      <c r="J1" s="12">
        <v>2015</v>
      </c>
    </row>
    <row r="2" spans="1:10">
      <c r="A2" s="12" t="s">
        <v>58</v>
      </c>
      <c r="B2">
        <v>27.79</v>
      </c>
      <c r="C2">
        <v>24.44</v>
      </c>
      <c r="D2">
        <v>25.92</v>
      </c>
      <c r="E2">
        <v>33.94</v>
      </c>
      <c r="F2">
        <v>18.29</v>
      </c>
      <c r="G2">
        <v>18.79</v>
      </c>
      <c r="H2">
        <v>16.63</v>
      </c>
      <c r="I2">
        <v>13.5</v>
      </c>
      <c r="J2">
        <v>12.36</v>
      </c>
    </row>
    <row r="3" spans="1:10">
      <c r="A3" s="12" t="s">
        <v>59</v>
      </c>
      <c r="B3">
        <v>7.0330000000000004</v>
      </c>
      <c r="C3">
        <v>6.1859999999999999</v>
      </c>
      <c r="D3">
        <v>6.7080000000000002</v>
      </c>
      <c r="E3">
        <v>7.0970000000000004</v>
      </c>
      <c r="F3">
        <v>3.8839999999999999</v>
      </c>
      <c r="G3">
        <v>4.2119999999999997</v>
      </c>
      <c r="H3">
        <v>3.508</v>
      </c>
      <c r="I3">
        <v>2.86</v>
      </c>
      <c r="J3">
        <v>2.8239999999999998</v>
      </c>
    </row>
    <row r="4" spans="1:10">
      <c r="A4" s="12" t="s">
        <v>60</v>
      </c>
      <c r="B4">
        <v>43.37</v>
      </c>
      <c r="C4">
        <v>48.14</v>
      </c>
      <c r="D4">
        <v>38.89</v>
      </c>
      <c r="E4">
        <v>29.82</v>
      </c>
      <c r="F4">
        <v>11.17</v>
      </c>
      <c r="G4">
        <v>10.44</v>
      </c>
      <c r="H4">
        <v>5.9989999999999997</v>
      </c>
      <c r="I4">
        <v>4.8079999999999998</v>
      </c>
      <c r="J4">
        <v>5.53</v>
      </c>
    </row>
    <row r="5" spans="1:10">
      <c r="A5" s="12" t="s">
        <v>61</v>
      </c>
      <c r="B5">
        <v>27.07</v>
      </c>
      <c r="C5">
        <v>21.89</v>
      </c>
      <c r="D5">
        <v>26.4</v>
      </c>
      <c r="E5">
        <v>26.56</v>
      </c>
      <c r="F5">
        <v>17.16</v>
      </c>
      <c r="G5">
        <v>17.45</v>
      </c>
      <c r="H5">
        <v>15.83</v>
      </c>
      <c r="I5">
        <v>11.8</v>
      </c>
      <c r="J5">
        <v>9.4589999999999996</v>
      </c>
    </row>
    <row r="6" spans="1:10">
      <c r="A6" s="12" t="s">
        <v>62</v>
      </c>
      <c r="B6">
        <v>24.38</v>
      </c>
      <c r="C6">
        <v>19.97</v>
      </c>
      <c r="D6">
        <v>23.59</v>
      </c>
      <c r="E6">
        <v>24.15</v>
      </c>
      <c r="F6">
        <v>14.56</v>
      </c>
      <c r="G6">
        <v>14.45</v>
      </c>
      <c r="H6">
        <v>12.64</v>
      </c>
      <c r="I6">
        <v>9.3680000000000003</v>
      </c>
      <c r="J6">
        <v>8.1219999999999999</v>
      </c>
    </row>
    <row r="7" spans="1:10">
      <c r="A7" s="12" t="s">
        <v>63</v>
      </c>
      <c r="B7">
        <v>170.9</v>
      </c>
      <c r="C7">
        <v>2.887</v>
      </c>
      <c r="D7">
        <v>0.36299999999999999</v>
      </c>
      <c r="E7">
        <v>3.1709999999999998</v>
      </c>
      <c r="F7">
        <v>-54.87</v>
      </c>
      <c r="G7">
        <v>0.64100000000000001</v>
      </c>
      <c r="H7">
        <v>1.5109999999999999</v>
      </c>
      <c r="I7">
        <v>-1.3620000000000001</v>
      </c>
      <c r="J7">
        <v>0.28599999999999998</v>
      </c>
    </row>
    <row r="8" spans="1:10">
      <c r="A8" s="12" t="s">
        <v>64</v>
      </c>
      <c r="B8">
        <v>21.92</v>
      </c>
      <c r="C8">
        <v>19.329999999999998</v>
      </c>
      <c r="D8">
        <v>21.02</v>
      </c>
      <c r="E8">
        <v>25.6</v>
      </c>
      <c r="F8">
        <v>13.53</v>
      </c>
      <c r="G8">
        <v>14.55</v>
      </c>
      <c r="H8">
        <v>11.95</v>
      </c>
      <c r="I8">
        <v>8.7959999999999994</v>
      </c>
      <c r="J8">
        <v>8.2769999999999992</v>
      </c>
    </row>
    <row r="9" spans="1:10">
      <c r="A9" s="12" t="s">
        <v>65</v>
      </c>
      <c r="B9">
        <v>0.98799999999999999</v>
      </c>
      <c r="C9">
        <v>0.879</v>
      </c>
      <c r="D9">
        <v>1.075</v>
      </c>
      <c r="E9">
        <v>1.3640000000000001</v>
      </c>
      <c r="F9">
        <v>1.54</v>
      </c>
      <c r="G9">
        <v>1.133</v>
      </c>
      <c r="H9">
        <v>1.276</v>
      </c>
      <c r="I9">
        <v>1.353</v>
      </c>
      <c r="J9">
        <v>1.109</v>
      </c>
    </row>
    <row r="10" spans="1:10">
      <c r="A10" s="12" t="s">
        <v>66</v>
      </c>
      <c r="B10">
        <v>0.94399999999999995</v>
      </c>
      <c r="C10">
        <v>0.84699999999999998</v>
      </c>
      <c r="D10">
        <v>1.022</v>
      </c>
      <c r="E10">
        <v>1.325</v>
      </c>
      <c r="F10">
        <v>1.5009999999999999</v>
      </c>
      <c r="G10">
        <v>1.099</v>
      </c>
      <c r="H10">
        <v>1.228</v>
      </c>
      <c r="I10">
        <v>1.3260000000000001</v>
      </c>
      <c r="J10">
        <v>1.08</v>
      </c>
    </row>
    <row r="11" spans="1:10">
      <c r="A11" s="12" t="s">
        <v>67</v>
      </c>
      <c r="B11">
        <v>0.20599999999999999</v>
      </c>
      <c r="C11">
        <v>0.154</v>
      </c>
      <c r="D11">
        <v>0.27800000000000002</v>
      </c>
      <c r="E11">
        <v>0.36099999999999999</v>
      </c>
      <c r="F11">
        <v>0.46200000000000002</v>
      </c>
      <c r="G11">
        <v>0.224</v>
      </c>
      <c r="H11">
        <v>0.20100000000000001</v>
      </c>
      <c r="I11">
        <v>0.25900000000000001</v>
      </c>
      <c r="J11">
        <v>0.26200000000000001</v>
      </c>
    </row>
    <row r="12" spans="1:10">
      <c r="A12" s="12" t="s">
        <v>68</v>
      </c>
      <c r="B12">
        <v>0.35099999999999998</v>
      </c>
      <c r="C12">
        <v>0.376</v>
      </c>
      <c r="D12">
        <v>0.38900000000000001</v>
      </c>
      <c r="E12">
        <v>0.378</v>
      </c>
      <c r="F12">
        <v>0.31900000000000001</v>
      </c>
      <c r="G12">
        <v>0.313</v>
      </c>
      <c r="H12">
        <v>0.308</v>
      </c>
      <c r="I12">
        <v>0.27100000000000002</v>
      </c>
      <c r="J12">
        <v>0.222</v>
      </c>
    </row>
    <row r="13" spans="1:10">
      <c r="A13" s="12" t="s">
        <v>69</v>
      </c>
      <c r="B13">
        <v>1.994</v>
      </c>
      <c r="C13">
        <v>2.6139999999999999</v>
      </c>
      <c r="D13">
        <v>2.1640000000000001</v>
      </c>
      <c r="E13">
        <v>1.871</v>
      </c>
      <c r="F13">
        <v>1.194</v>
      </c>
      <c r="G13">
        <v>1.0680000000000001</v>
      </c>
      <c r="H13">
        <v>0.86299999999999999</v>
      </c>
      <c r="I13">
        <v>0.67900000000000005</v>
      </c>
      <c r="J13">
        <v>0.53900000000000003</v>
      </c>
    </row>
    <row r="14" spans="1:10">
      <c r="A14" s="12" t="s">
        <v>70</v>
      </c>
      <c r="B14">
        <v>0.63200000000000001</v>
      </c>
      <c r="C14">
        <v>0.68400000000000005</v>
      </c>
      <c r="D14">
        <v>0.65400000000000003</v>
      </c>
      <c r="E14">
        <v>0.621</v>
      </c>
      <c r="F14">
        <v>0.504</v>
      </c>
      <c r="G14">
        <v>0.46700000000000003</v>
      </c>
      <c r="H14">
        <v>0.42</v>
      </c>
      <c r="I14">
        <v>0.37</v>
      </c>
      <c r="J14">
        <v>0.309</v>
      </c>
    </row>
    <row r="15" spans="1:10">
      <c r="A15" s="12" t="s">
        <v>71</v>
      </c>
      <c r="B15">
        <v>0.66600000000000004</v>
      </c>
      <c r="C15">
        <v>0.72299999999999998</v>
      </c>
      <c r="D15">
        <v>0.68400000000000005</v>
      </c>
      <c r="E15">
        <v>0.65200000000000002</v>
      </c>
      <c r="F15">
        <v>0.54400000000000004</v>
      </c>
      <c r="G15">
        <v>0.51700000000000002</v>
      </c>
      <c r="H15">
        <v>0.46300000000000002</v>
      </c>
      <c r="I15">
        <v>0.40400000000000003</v>
      </c>
      <c r="J15">
        <v>0.35</v>
      </c>
    </row>
    <row r="16" spans="1:10">
      <c r="A16" s="12" t="s">
        <v>72</v>
      </c>
      <c r="B16">
        <v>29.06</v>
      </c>
      <c r="C16">
        <v>40.75</v>
      </c>
      <c r="D16">
        <v>41.19</v>
      </c>
      <c r="E16">
        <v>23.07</v>
      </c>
      <c r="F16">
        <v>17.88</v>
      </c>
      <c r="G16">
        <v>21.88</v>
      </c>
      <c r="H16">
        <v>26.41</v>
      </c>
      <c r="I16">
        <v>42.97</v>
      </c>
      <c r="J16">
        <v>97.18</v>
      </c>
    </row>
    <row r="17" spans="1:10">
      <c r="A17" s="12" t="s">
        <v>73</v>
      </c>
      <c r="B17">
        <v>0.89200000000000002</v>
      </c>
      <c r="C17">
        <v>0.92200000000000004</v>
      </c>
      <c r="D17">
        <v>0.76200000000000001</v>
      </c>
      <c r="E17">
        <v>0.66</v>
      </c>
      <c r="F17">
        <v>0.64200000000000002</v>
      </c>
      <c r="G17">
        <v>0.67600000000000005</v>
      </c>
      <c r="H17">
        <v>0.55000000000000004</v>
      </c>
      <c r="I17">
        <v>0.75600000000000001</v>
      </c>
      <c r="J17">
        <v>1.2629999999999999</v>
      </c>
    </row>
    <row r="18" spans="1:10">
      <c r="A18" s="12" t="s">
        <v>74</v>
      </c>
      <c r="B18">
        <v>44.13</v>
      </c>
      <c r="C18">
        <v>43.31</v>
      </c>
      <c r="D18">
        <v>41.78</v>
      </c>
      <c r="E18">
        <v>38.229999999999997</v>
      </c>
      <c r="F18">
        <v>37.82</v>
      </c>
      <c r="G18">
        <v>38.340000000000003</v>
      </c>
      <c r="H18">
        <v>38.47</v>
      </c>
      <c r="I18">
        <v>39.08</v>
      </c>
      <c r="J18">
        <v>40.06</v>
      </c>
    </row>
    <row r="19" spans="1:10">
      <c r="A19" s="12" t="s">
        <v>75</v>
      </c>
      <c r="B19">
        <v>29.82</v>
      </c>
      <c r="C19">
        <v>30.29</v>
      </c>
      <c r="D19">
        <v>29.78</v>
      </c>
      <c r="E19">
        <v>24.15</v>
      </c>
      <c r="F19">
        <v>24.57</v>
      </c>
      <c r="G19">
        <v>26.69</v>
      </c>
      <c r="H19">
        <v>26.76</v>
      </c>
      <c r="I19">
        <v>29.01</v>
      </c>
      <c r="J19">
        <v>30.48</v>
      </c>
    </row>
    <row r="20" spans="1:10">
      <c r="A20" s="12" t="s">
        <v>76</v>
      </c>
      <c r="B20">
        <v>29.67</v>
      </c>
      <c r="C20">
        <v>30.2</v>
      </c>
      <c r="D20">
        <v>29.85</v>
      </c>
      <c r="E20">
        <v>24.44</v>
      </c>
      <c r="F20">
        <v>25.27</v>
      </c>
      <c r="G20">
        <v>27.45</v>
      </c>
      <c r="H20">
        <v>27.96</v>
      </c>
      <c r="I20">
        <v>28.46</v>
      </c>
      <c r="J20">
        <v>31.03</v>
      </c>
    </row>
    <row r="21" spans="1:10">
      <c r="A21" s="12" t="s">
        <v>77</v>
      </c>
      <c r="B21">
        <v>25.31</v>
      </c>
      <c r="C21">
        <v>25.31</v>
      </c>
      <c r="D21">
        <v>25.88</v>
      </c>
      <c r="E21">
        <v>20.91</v>
      </c>
      <c r="F21">
        <v>21.24</v>
      </c>
      <c r="G21">
        <v>22.41</v>
      </c>
      <c r="H21">
        <v>21.09</v>
      </c>
      <c r="I21">
        <v>21.19</v>
      </c>
      <c r="J21">
        <v>22.85</v>
      </c>
    </row>
    <row r="22" spans="1:10">
      <c r="A22" s="12" t="s">
        <v>78</v>
      </c>
      <c r="B22">
        <v>28.84</v>
      </c>
      <c r="C22">
        <v>30.98</v>
      </c>
      <c r="D22">
        <v>28.44</v>
      </c>
      <c r="E22">
        <v>29.39</v>
      </c>
      <c r="F22">
        <v>26.67</v>
      </c>
      <c r="G22">
        <v>29.15</v>
      </c>
      <c r="H22">
        <v>27.74</v>
      </c>
      <c r="I22">
        <v>30.53</v>
      </c>
      <c r="J22">
        <v>34.770000000000003</v>
      </c>
    </row>
    <row r="23" spans="1:10">
      <c r="A23" s="12" t="s">
        <v>79</v>
      </c>
      <c r="B23">
        <v>25.98</v>
      </c>
      <c r="C23">
        <v>28.26</v>
      </c>
      <c r="D23">
        <v>25.41</v>
      </c>
      <c r="E23">
        <v>26.73</v>
      </c>
      <c r="F23">
        <v>22.64</v>
      </c>
      <c r="G23">
        <v>24.14</v>
      </c>
      <c r="H23">
        <v>22.16</v>
      </c>
      <c r="I23">
        <v>24.24</v>
      </c>
      <c r="J23">
        <v>29.86</v>
      </c>
    </row>
    <row r="24" spans="1:10">
      <c r="A24" s="24" t="s">
        <v>80</v>
      </c>
      <c r="B24">
        <v>27.51</v>
      </c>
      <c r="C24">
        <v>28.29</v>
      </c>
      <c r="D24">
        <v>26.97</v>
      </c>
      <c r="E24">
        <v>17.73</v>
      </c>
      <c r="F24">
        <v>16.32</v>
      </c>
      <c r="G24">
        <v>16.28</v>
      </c>
      <c r="H24">
        <v>12.88</v>
      </c>
      <c r="I24">
        <v>14.2</v>
      </c>
      <c r="J24">
        <v>18.39</v>
      </c>
    </row>
    <row r="25" spans="1:10">
      <c r="A25" s="24" t="s">
        <v>81</v>
      </c>
      <c r="B25">
        <v>156.08000000000001</v>
      </c>
      <c r="C25">
        <v>196.96</v>
      </c>
      <c r="D25">
        <v>150.07</v>
      </c>
      <c r="E25">
        <v>87.87</v>
      </c>
      <c r="F25">
        <v>61.06</v>
      </c>
      <c r="G25">
        <v>55.56</v>
      </c>
      <c r="H25">
        <v>36.07</v>
      </c>
      <c r="I25">
        <v>35.619999999999997</v>
      </c>
      <c r="J25">
        <v>44.74</v>
      </c>
    </row>
    <row r="26" spans="1:10">
      <c r="A26" s="25" t="s">
        <v>82</v>
      </c>
      <c r="B26">
        <v>55.14</v>
      </c>
      <c r="C26">
        <v>60.09</v>
      </c>
      <c r="D26">
        <v>48.31</v>
      </c>
      <c r="E26">
        <v>30.34</v>
      </c>
      <c r="F26">
        <v>27.46</v>
      </c>
      <c r="G26">
        <v>28.38</v>
      </c>
      <c r="H26">
        <v>22.35</v>
      </c>
      <c r="I26">
        <v>25.78</v>
      </c>
      <c r="J26">
        <v>33.96</v>
      </c>
    </row>
    <row r="27" spans="1:10">
      <c r="A27" s="25" t="s">
        <v>83</v>
      </c>
      <c r="B27">
        <v>54.98</v>
      </c>
      <c r="C27">
        <v>57.15</v>
      </c>
      <c r="D27">
        <v>49.56</v>
      </c>
      <c r="E27">
        <v>31.43</v>
      </c>
      <c r="F27">
        <v>29.21</v>
      </c>
      <c r="G27">
        <v>25.86</v>
      </c>
      <c r="H27">
        <v>18.21</v>
      </c>
      <c r="I27">
        <v>20.96</v>
      </c>
      <c r="J27">
        <v>27.81</v>
      </c>
    </row>
    <row r="28" spans="1:10">
      <c r="A28" s="12" t="s">
        <v>84</v>
      </c>
      <c r="B28">
        <v>6.2850000000000001</v>
      </c>
      <c r="C28">
        <v>6.4720000000000004</v>
      </c>
      <c r="D28">
        <v>7.1020000000000003</v>
      </c>
      <c r="E28">
        <v>7.3310000000000004</v>
      </c>
      <c r="F28">
        <v>5.68</v>
      </c>
      <c r="G28">
        <v>5.4210000000000003</v>
      </c>
      <c r="H28">
        <v>6.4260000000000002</v>
      </c>
      <c r="I28">
        <v>7.36</v>
      </c>
      <c r="J28">
        <v>7.702</v>
      </c>
    </row>
    <row r="29" spans="1:10">
      <c r="A29" s="12" t="s">
        <v>85</v>
      </c>
      <c r="B29">
        <v>3.42</v>
      </c>
      <c r="C29">
        <v>3.4870000000000001</v>
      </c>
      <c r="D29">
        <v>3.8889999999999998</v>
      </c>
      <c r="E29">
        <v>4.0090000000000003</v>
      </c>
      <c r="F29">
        <v>3.4990000000000001</v>
      </c>
      <c r="G29">
        <v>2.93</v>
      </c>
      <c r="H29">
        <v>3.1880000000000002</v>
      </c>
      <c r="I29">
        <v>3.5230000000000001</v>
      </c>
      <c r="J29">
        <v>3.9470000000000001</v>
      </c>
    </row>
    <row r="30" spans="1:10">
      <c r="A30" s="12" t="s">
        <v>86</v>
      </c>
      <c r="B30">
        <v>33.82</v>
      </c>
      <c r="C30">
        <v>45.2</v>
      </c>
      <c r="D30">
        <v>32.369999999999997</v>
      </c>
      <c r="E30">
        <v>41.75</v>
      </c>
      <c r="F30">
        <v>39.4</v>
      </c>
      <c r="G30">
        <v>41.39</v>
      </c>
      <c r="H30">
        <v>29.05</v>
      </c>
      <c r="I30">
        <v>61.62</v>
      </c>
      <c r="J30">
        <v>59.64</v>
      </c>
    </row>
    <row r="31" spans="1:10">
      <c r="A31" s="12" t="s">
        <v>87</v>
      </c>
      <c r="B31">
        <v>7.0490000000000004</v>
      </c>
      <c r="C31">
        <v>7.5060000000000002</v>
      </c>
      <c r="D31">
        <v>7.3860000000000001</v>
      </c>
      <c r="E31">
        <v>6.0549999999999997</v>
      </c>
      <c r="F31">
        <v>6.9610000000000003</v>
      </c>
      <c r="G31">
        <v>6.43</v>
      </c>
      <c r="H31">
        <v>6.7850000000000001</v>
      </c>
      <c r="I31">
        <v>7.984</v>
      </c>
      <c r="J31">
        <v>10.4</v>
      </c>
    </row>
    <row r="32" spans="1:10">
      <c r="A32" s="12" t="s">
        <v>88</v>
      </c>
      <c r="B32">
        <v>1.087</v>
      </c>
      <c r="C32">
        <v>1.1180000000000001</v>
      </c>
      <c r="D32">
        <v>1.042</v>
      </c>
      <c r="E32">
        <v>0.84799999999999998</v>
      </c>
      <c r="F32">
        <v>0.76900000000000002</v>
      </c>
      <c r="G32">
        <v>0.72599999999999998</v>
      </c>
      <c r="H32">
        <v>0.61099999999999999</v>
      </c>
      <c r="I32">
        <v>0.67</v>
      </c>
      <c r="J32">
        <v>0.80500000000000005</v>
      </c>
    </row>
    <row r="33" spans="1:10">
      <c r="A33" s="12" t="s">
        <v>89</v>
      </c>
      <c r="B33">
        <v>24.34</v>
      </c>
      <c r="C33">
        <v>24.32</v>
      </c>
      <c r="D33">
        <v>21.9</v>
      </c>
      <c r="E33">
        <v>15.82</v>
      </c>
      <c r="F33">
        <v>14.09</v>
      </c>
      <c r="G33">
        <v>13.4</v>
      </c>
      <c r="H33">
        <v>10.98</v>
      </c>
      <c r="I33">
        <v>9.8539999999999992</v>
      </c>
      <c r="J33">
        <v>10.16</v>
      </c>
    </row>
    <row r="34" spans="1:10">
      <c r="A34" s="12" t="s">
        <v>90</v>
      </c>
      <c r="B34">
        <v>7.0209999999999999</v>
      </c>
      <c r="C34">
        <v>7.5330000000000004</v>
      </c>
      <c r="D34">
        <v>6.2290000000000001</v>
      </c>
      <c r="E34">
        <v>4.649</v>
      </c>
      <c r="F34">
        <v>3.7570000000000001</v>
      </c>
      <c r="G34">
        <v>3.907</v>
      </c>
      <c r="H34">
        <v>3.0470000000000002</v>
      </c>
      <c r="I34">
        <v>3.008</v>
      </c>
      <c r="J34">
        <v>3.5310000000000001</v>
      </c>
    </row>
    <row r="35" spans="1:10">
      <c r="A35" s="26" t="s">
        <v>91</v>
      </c>
      <c r="B35">
        <v>6.3250000000000002</v>
      </c>
      <c r="C35">
        <v>6.8719999999999999</v>
      </c>
      <c r="D35">
        <v>5.5659999999999998</v>
      </c>
      <c r="E35">
        <v>4.2279999999999998</v>
      </c>
      <c r="F35">
        <v>3.1890000000000001</v>
      </c>
      <c r="G35">
        <v>3.2349999999999999</v>
      </c>
      <c r="H35">
        <v>2.4340000000000002</v>
      </c>
      <c r="I35">
        <v>2.3889999999999998</v>
      </c>
      <c r="J35">
        <v>3.032</v>
      </c>
    </row>
    <row r="36" spans="1:10">
      <c r="A36" s="12" t="s">
        <v>92</v>
      </c>
      <c r="B36">
        <v>3.91</v>
      </c>
      <c r="C36">
        <v>2.9790000000000001</v>
      </c>
      <c r="D36">
        <v>3.7509999999999999</v>
      </c>
      <c r="E36">
        <v>5.2409999999999997</v>
      </c>
      <c r="F36">
        <v>5.444</v>
      </c>
      <c r="G36">
        <v>3.3450000000000002</v>
      </c>
      <c r="H36">
        <v>3.5550000000000002</v>
      </c>
      <c r="I36">
        <v>3.069</v>
      </c>
      <c r="J36">
        <v>1.8080000000000001</v>
      </c>
    </row>
    <row r="37" spans="1:10">
      <c r="A37" s="26" t="s">
        <v>93</v>
      </c>
      <c r="B37">
        <v>6.1609999999999996</v>
      </c>
      <c r="C37">
        <v>6.1550000000000002</v>
      </c>
      <c r="D37">
        <v>5.6689999999999996</v>
      </c>
      <c r="E37">
        <v>3.3090000000000002</v>
      </c>
      <c r="F37">
        <v>2.9910000000000001</v>
      </c>
      <c r="G37">
        <v>3.0030000000000001</v>
      </c>
      <c r="H37">
        <v>2.3170000000000002</v>
      </c>
      <c r="I37">
        <v>2.0880000000000001</v>
      </c>
      <c r="J37">
        <v>2.3199999999999998</v>
      </c>
    </row>
    <row r="38" spans="1:10">
      <c r="A38" s="12" t="s">
        <v>94</v>
      </c>
      <c r="B38">
        <v>7.9909999999999997</v>
      </c>
      <c r="C38">
        <v>8.0500000000000007</v>
      </c>
      <c r="D38">
        <v>7.1989999999999998</v>
      </c>
      <c r="E38">
        <v>4.4569999999999999</v>
      </c>
      <c r="F38">
        <v>4.0730000000000004</v>
      </c>
      <c r="G38">
        <v>4.0460000000000003</v>
      </c>
      <c r="H38">
        <v>3.39</v>
      </c>
      <c r="I38">
        <v>3.3069999999999999</v>
      </c>
      <c r="J38">
        <v>3.5840000000000001</v>
      </c>
    </row>
    <row r="39" spans="1:10">
      <c r="A39" s="12" t="s">
        <v>95</v>
      </c>
      <c r="B39">
        <v>0.95399999999999996</v>
      </c>
      <c r="C39">
        <v>0.91500000000000004</v>
      </c>
      <c r="D39">
        <v>0.86599999999999999</v>
      </c>
      <c r="E39">
        <v>0.81100000000000005</v>
      </c>
      <c r="F39">
        <v>0.76400000000000001</v>
      </c>
      <c r="G39">
        <v>0.69199999999999995</v>
      </c>
      <c r="H39">
        <v>0.61199999999999999</v>
      </c>
      <c r="I39">
        <v>0.55500000000000005</v>
      </c>
      <c r="J39">
        <v>0.502</v>
      </c>
    </row>
    <row r="40" spans="1:10">
      <c r="A40" s="12" t="s">
        <v>96</v>
      </c>
      <c r="B40">
        <v>175.2</v>
      </c>
      <c r="C40">
        <v>155.6</v>
      </c>
      <c r="D40">
        <v>151.30000000000001</v>
      </c>
      <c r="E40">
        <v>114.1</v>
      </c>
      <c r="F40">
        <v>55.12</v>
      </c>
      <c r="G40">
        <v>58.87</v>
      </c>
      <c r="H40">
        <v>40.520000000000003</v>
      </c>
      <c r="I40">
        <v>29.09</v>
      </c>
      <c r="J40">
        <v>29.67</v>
      </c>
    </row>
    <row r="41" spans="1:10">
      <c r="A41" s="12" t="s">
        <v>97</v>
      </c>
      <c r="B41">
        <v>171.2</v>
      </c>
      <c r="C41">
        <v>150.4</v>
      </c>
      <c r="D41">
        <v>146.9</v>
      </c>
      <c r="E41">
        <v>112.3</v>
      </c>
      <c r="F41">
        <v>54.71</v>
      </c>
      <c r="G41">
        <v>56.44</v>
      </c>
      <c r="H41">
        <v>38.53</v>
      </c>
      <c r="I41">
        <v>28.18</v>
      </c>
      <c r="J41">
        <v>28.68</v>
      </c>
    </row>
    <row r="42" spans="1:10">
      <c r="A42" s="12" t="s">
        <v>98</v>
      </c>
      <c r="B42">
        <v>15.49</v>
      </c>
      <c r="C42">
        <v>14.87</v>
      </c>
      <c r="D42">
        <v>15.28</v>
      </c>
      <c r="E42">
        <v>24.53</v>
      </c>
      <c r="F42">
        <v>25.55</v>
      </c>
      <c r="G42">
        <v>23.03</v>
      </c>
      <c r="H42">
        <v>26.41</v>
      </c>
      <c r="I42">
        <v>26.59</v>
      </c>
      <c r="J42">
        <v>21.65</v>
      </c>
    </row>
    <row r="43" spans="1:10">
      <c r="A43" s="12" t="s">
        <v>99</v>
      </c>
      <c r="B43">
        <v>0.56000000000000005</v>
      </c>
      <c r="C43">
        <v>0.61</v>
      </c>
      <c r="D43">
        <v>0.59</v>
      </c>
      <c r="E43">
        <v>0.72</v>
      </c>
      <c r="F43">
        <v>1.4</v>
      </c>
      <c r="G43">
        <v>1.23</v>
      </c>
      <c r="H43">
        <v>1.59</v>
      </c>
      <c r="I43">
        <v>1.97</v>
      </c>
      <c r="J43">
        <v>1.75</v>
      </c>
    </row>
    <row r="44" spans="1:10">
      <c r="A44" s="12" t="s">
        <v>100</v>
      </c>
      <c r="B44">
        <v>14.72</v>
      </c>
      <c r="C44">
        <v>16.2</v>
      </c>
      <c r="D44">
        <v>13.3</v>
      </c>
      <c r="E44">
        <v>14.43</v>
      </c>
      <c r="F44">
        <v>15.94</v>
      </c>
      <c r="G44">
        <v>18.34</v>
      </c>
      <c r="H44">
        <v>24.56</v>
      </c>
      <c r="I44">
        <v>25.56</v>
      </c>
      <c r="J44">
        <v>26.37</v>
      </c>
    </row>
    <row r="45" spans="1:10">
      <c r="A45" s="12" t="s">
        <v>101</v>
      </c>
      <c r="B45">
        <v>6.36</v>
      </c>
      <c r="C45">
        <v>5.3639999999999999</v>
      </c>
      <c r="D45">
        <v>6.07</v>
      </c>
      <c r="E45">
        <v>5.2969999999999997</v>
      </c>
      <c r="F45">
        <v>4.2729999999999997</v>
      </c>
      <c r="G45">
        <v>3.7320000000000002</v>
      </c>
      <c r="H45">
        <v>3.4430000000000001</v>
      </c>
      <c r="I45">
        <v>5.6719999999999997</v>
      </c>
      <c r="J45">
        <v>7.3879999999999999</v>
      </c>
    </row>
    <row r="46" spans="1:10">
      <c r="A46" s="12" t="s">
        <v>102</v>
      </c>
      <c r="B46">
        <v>-10.09</v>
      </c>
      <c r="C46">
        <v>-11.41</v>
      </c>
      <c r="D46">
        <v>-9.3849999999999998</v>
      </c>
      <c r="E46">
        <v>-11.04</v>
      </c>
      <c r="F46">
        <v>-6.6120000000000001</v>
      </c>
      <c r="G46">
        <v>-5.8159999999999998</v>
      </c>
      <c r="H46">
        <v>-4.9710000000000001</v>
      </c>
      <c r="I46">
        <v>-4.859</v>
      </c>
      <c r="J46">
        <v>-7.0739999999999998</v>
      </c>
    </row>
    <row r="47" spans="1:10">
      <c r="A47" s="12" t="s">
        <v>103</v>
      </c>
      <c r="B47">
        <v>0.29799999999999999</v>
      </c>
      <c r="C47">
        <v>0.30299999999999999</v>
      </c>
      <c r="D47">
        <v>0.29799999999999999</v>
      </c>
      <c r="E47">
        <v>0.24099999999999999</v>
      </c>
      <c r="F47">
        <v>0.246</v>
      </c>
      <c r="G47">
        <v>0.26700000000000002</v>
      </c>
      <c r="H47">
        <v>0.26800000000000002</v>
      </c>
      <c r="I47">
        <v>0.28999999999999998</v>
      </c>
      <c r="J47">
        <v>0.30499999999999999</v>
      </c>
    </row>
    <row r="48" spans="1:10">
      <c r="A48" s="12" t="s">
        <v>104</v>
      </c>
      <c r="B48">
        <v>0.32800000000000001</v>
      </c>
      <c r="C48">
        <v>0.33100000000000002</v>
      </c>
      <c r="D48">
        <v>0.32900000000000001</v>
      </c>
      <c r="E48">
        <v>0.28199999999999997</v>
      </c>
      <c r="F48">
        <v>0.28899999999999998</v>
      </c>
      <c r="G48">
        <v>0.30199999999999999</v>
      </c>
      <c r="H48">
        <v>0.309</v>
      </c>
      <c r="I48">
        <v>0.33600000000000002</v>
      </c>
      <c r="J48">
        <v>0.35299999999999998</v>
      </c>
    </row>
    <row r="49" spans="1:10">
      <c r="A49" s="12" t="s">
        <v>105</v>
      </c>
      <c r="B49">
        <v>58.08</v>
      </c>
      <c r="C49">
        <v>56.4</v>
      </c>
      <c r="D49">
        <v>51.39</v>
      </c>
      <c r="E49">
        <v>49.79</v>
      </c>
      <c r="F49">
        <v>64.260000000000005</v>
      </c>
      <c r="G49">
        <v>67.33</v>
      </c>
      <c r="H49">
        <v>56.8</v>
      </c>
      <c r="I49">
        <v>49.59</v>
      </c>
      <c r="J49">
        <v>47.39</v>
      </c>
    </row>
    <row r="50" spans="1:10">
      <c r="A50" s="12" t="s">
        <v>106</v>
      </c>
      <c r="B50">
        <v>10.79</v>
      </c>
      <c r="C50">
        <v>8.0760000000000005</v>
      </c>
      <c r="D50">
        <v>11.28</v>
      </c>
      <c r="E50">
        <v>8.7420000000000009</v>
      </c>
      <c r="F50">
        <v>9.2639999999999993</v>
      </c>
      <c r="G50">
        <v>8.8179999999999996</v>
      </c>
      <c r="H50">
        <v>12.56</v>
      </c>
      <c r="I50">
        <v>5.923</v>
      </c>
      <c r="J50">
        <v>6.12</v>
      </c>
    </row>
    <row r="51" spans="1:10">
      <c r="A51" s="12" t="s">
        <v>107</v>
      </c>
      <c r="B51">
        <v>106.7</v>
      </c>
      <c r="C51">
        <v>104.7</v>
      </c>
      <c r="D51">
        <v>93.85</v>
      </c>
      <c r="E51">
        <v>91.05</v>
      </c>
      <c r="F51">
        <v>104.3</v>
      </c>
      <c r="G51">
        <v>124.6</v>
      </c>
      <c r="H51">
        <v>114.5</v>
      </c>
      <c r="I51">
        <v>103.6</v>
      </c>
      <c r="J51">
        <v>92.47</v>
      </c>
    </row>
    <row r="52" spans="1:10">
      <c r="A52" s="12" t="s">
        <v>108</v>
      </c>
      <c r="B52">
        <v>-37.85</v>
      </c>
      <c r="C52">
        <v>-40.21</v>
      </c>
      <c r="D52">
        <v>-31.18</v>
      </c>
      <c r="E52">
        <v>-32.520000000000003</v>
      </c>
      <c r="F52">
        <v>-30.79</v>
      </c>
      <c r="G52">
        <v>-48.42</v>
      </c>
      <c r="H52">
        <v>-45.12</v>
      </c>
      <c r="I52">
        <v>-48.1</v>
      </c>
      <c r="J52">
        <v>-38.96</v>
      </c>
    </row>
    <row r="53" spans="1:10">
      <c r="A53" s="12" t="s">
        <v>109</v>
      </c>
      <c r="B53">
        <v>1.1399999999999999</v>
      </c>
      <c r="C53">
        <v>1.224</v>
      </c>
      <c r="D53">
        <v>1.099</v>
      </c>
      <c r="E53">
        <v>1.405</v>
      </c>
      <c r="F53">
        <v>1.256</v>
      </c>
      <c r="G53">
        <v>1.3009999999999999</v>
      </c>
      <c r="H53">
        <v>1.3149999999999999</v>
      </c>
      <c r="I53">
        <v>1.4410000000000001</v>
      </c>
      <c r="J53">
        <v>1.522</v>
      </c>
    </row>
    <row r="54" spans="1:10">
      <c r="A54" s="12" t="s">
        <v>110</v>
      </c>
      <c r="B54">
        <v>1.0269999999999999</v>
      </c>
      <c r="C54">
        <v>1.117</v>
      </c>
      <c r="D54">
        <v>0.98199999999999998</v>
      </c>
      <c r="E54">
        <v>1.278</v>
      </c>
      <c r="F54">
        <v>1.0660000000000001</v>
      </c>
      <c r="G54">
        <v>1.077</v>
      </c>
      <c r="H54">
        <v>1.0509999999999999</v>
      </c>
      <c r="I54">
        <v>1.1439999999999999</v>
      </c>
      <c r="J54">
        <v>1.3069999999999999</v>
      </c>
    </row>
  </sheetData>
  <pageMargins left="0.7" right="0.7" top="0.75" bottom="0.75" header="0.3" footer="0.3"/>
  <drawing r:id="rId1"/>
  <extLst>
    <ext xmlns:x14="http://schemas.microsoft.com/office/spreadsheetml/2009/9/main" uri="{05C60535-1F16-4fd2-B633-F4F36F0B64E0}">
      <x14:sparklineGroups xmlns:xm="http://schemas.microsoft.com/office/excel/2006/main">
        <x14:sparklineGroup displayEmptyCellsAs="span" xr2:uid="{E6B6B068-798D-4D11-B551-A5C3BC7A65D9}">
          <x14:colorSeries rgb="FF376092"/>
          <x14:colorNegative rgb="FFD00000"/>
          <x14:colorAxis rgb="FF000000"/>
          <x14:colorMarkers rgb="FFD00000"/>
          <x14:colorFirst rgb="FFD00000"/>
          <x14:colorLast rgb="FFD00000"/>
          <x14:colorHigh rgb="FFD00000"/>
          <x14:colorLow rgb="FFD00000"/>
          <x14:sparklines>
            <x14:sparkline>
              <xm:f>'AAPL financial data'!B2:J2</xm:f>
              <xm:sqref>K2</xm:sqref>
            </x14:sparkline>
            <x14:sparkline>
              <xm:f>'AAPL financial data'!B3:J3</xm:f>
              <xm:sqref>K3</xm:sqref>
            </x14:sparkline>
            <x14:sparkline>
              <xm:f>'AAPL financial data'!B4:J4</xm:f>
              <xm:sqref>K4</xm:sqref>
            </x14:sparkline>
            <x14:sparkline>
              <xm:f>'AAPL financial data'!B5:J5</xm:f>
              <xm:sqref>K5</xm:sqref>
            </x14:sparkline>
            <x14:sparkline>
              <xm:f>'AAPL financial data'!B6:J6</xm:f>
              <xm:sqref>K6</xm:sqref>
            </x14:sparkline>
            <x14:sparkline>
              <xm:f>'AAPL financial data'!B7:J7</xm:f>
              <xm:sqref>K7</xm:sqref>
            </x14:sparkline>
            <x14:sparkline>
              <xm:f>'AAPL financial data'!B8:J8</xm:f>
              <xm:sqref>K8</xm:sqref>
            </x14:sparkline>
            <x14:sparkline>
              <xm:f>'AAPL financial data'!B9:J9</xm:f>
              <xm:sqref>K9</xm:sqref>
            </x14:sparkline>
            <x14:sparkline>
              <xm:f>'AAPL financial data'!B10:J10</xm:f>
              <xm:sqref>K10</xm:sqref>
            </x14:sparkline>
            <x14:sparkline>
              <xm:f>'AAPL financial data'!B11:J11</xm:f>
              <xm:sqref>K11</xm:sqref>
            </x14:sparkline>
            <x14:sparkline>
              <xm:f>'AAPL financial data'!B12:J12</xm:f>
              <xm:sqref>K12</xm:sqref>
            </x14:sparkline>
            <x14:sparkline>
              <xm:f>'AAPL financial data'!B13:J13</xm:f>
              <xm:sqref>K13</xm:sqref>
            </x14:sparkline>
            <x14:sparkline>
              <xm:f>'AAPL financial data'!B14:J14</xm:f>
              <xm:sqref>K14</xm:sqref>
            </x14:sparkline>
            <x14:sparkline>
              <xm:f>'AAPL financial data'!B15:J15</xm:f>
              <xm:sqref>K15</xm:sqref>
            </x14:sparkline>
            <x14:sparkline>
              <xm:f>'AAPL financial data'!B16:J16</xm:f>
              <xm:sqref>K16</xm:sqref>
            </x14:sparkline>
            <x14:sparkline>
              <xm:f>'AAPL financial data'!B17:J17</xm:f>
              <xm:sqref>K17</xm:sqref>
            </x14:sparkline>
            <x14:sparkline>
              <xm:f>'AAPL financial data'!B18:J18</xm:f>
              <xm:sqref>K18</xm:sqref>
            </x14:sparkline>
            <x14:sparkline>
              <xm:f>'AAPL financial data'!B19:J19</xm:f>
              <xm:sqref>K19</xm:sqref>
            </x14:sparkline>
            <x14:sparkline>
              <xm:f>'AAPL financial data'!B20:J20</xm:f>
              <xm:sqref>K20</xm:sqref>
            </x14:sparkline>
            <x14:sparkline>
              <xm:f>'AAPL financial data'!B21:J21</xm:f>
              <xm:sqref>K21</xm:sqref>
            </x14:sparkline>
            <x14:sparkline>
              <xm:f>'AAPL financial data'!B22:J22</xm:f>
              <xm:sqref>K22</xm:sqref>
            </x14:sparkline>
            <x14:sparkline>
              <xm:f>'AAPL financial data'!B23:J23</xm:f>
              <xm:sqref>K23</xm:sqref>
            </x14:sparkline>
            <x14:sparkline>
              <xm:f>'AAPL financial data'!B24:J24</xm:f>
              <xm:sqref>K24</xm:sqref>
            </x14:sparkline>
            <x14:sparkline>
              <xm:f>'AAPL financial data'!B25:J25</xm:f>
              <xm:sqref>K25</xm:sqref>
            </x14:sparkline>
            <x14:sparkline>
              <xm:f>'AAPL financial data'!B26:J26</xm:f>
              <xm:sqref>K26</xm:sqref>
            </x14:sparkline>
            <x14:sparkline>
              <xm:f>'AAPL financial data'!B27:J27</xm:f>
              <xm:sqref>K27</xm:sqref>
            </x14:sparkline>
            <x14:sparkline>
              <xm:f>'AAPL financial data'!B28:J28</xm:f>
              <xm:sqref>K28</xm:sqref>
            </x14:sparkline>
            <x14:sparkline>
              <xm:f>'AAPL financial data'!B29:J29</xm:f>
              <xm:sqref>K29</xm:sqref>
            </x14:sparkline>
            <x14:sparkline>
              <xm:f>'AAPL financial data'!B30:J30</xm:f>
              <xm:sqref>K30</xm:sqref>
            </x14:sparkline>
            <x14:sparkline>
              <xm:f>'AAPL financial data'!B31:J31</xm:f>
              <xm:sqref>K31</xm:sqref>
            </x14:sparkline>
            <x14:sparkline>
              <xm:f>'AAPL financial data'!B32:J32</xm:f>
              <xm:sqref>K32</xm:sqref>
            </x14:sparkline>
            <x14:sparkline>
              <xm:f>'AAPL financial data'!B33:J33</xm:f>
              <xm:sqref>K33</xm:sqref>
            </x14:sparkline>
            <x14:sparkline>
              <xm:f>'AAPL financial data'!B34:J34</xm:f>
              <xm:sqref>K34</xm:sqref>
            </x14:sparkline>
            <x14:sparkline>
              <xm:f>'AAPL financial data'!B35:J35</xm:f>
              <xm:sqref>K35</xm:sqref>
            </x14:sparkline>
            <x14:sparkline>
              <xm:f>'AAPL financial data'!B36:J36</xm:f>
              <xm:sqref>K36</xm:sqref>
            </x14:sparkline>
            <x14:sparkline>
              <xm:f>'AAPL financial data'!B37:J37</xm:f>
              <xm:sqref>K37</xm:sqref>
            </x14:sparkline>
            <x14:sparkline>
              <xm:f>'AAPL financial data'!B38:J38</xm:f>
              <xm:sqref>K38</xm:sqref>
            </x14:sparkline>
            <x14:sparkline>
              <xm:f>'AAPL financial data'!B39:J39</xm:f>
              <xm:sqref>K39</xm:sqref>
            </x14:sparkline>
            <x14:sparkline>
              <xm:f>'AAPL financial data'!B40:J40</xm:f>
              <xm:sqref>K40</xm:sqref>
            </x14:sparkline>
            <x14:sparkline>
              <xm:f>'AAPL financial data'!B41:J41</xm:f>
              <xm:sqref>K41</xm:sqref>
            </x14:sparkline>
            <x14:sparkline>
              <xm:f>'AAPL financial data'!B42:J42</xm:f>
              <xm:sqref>K42</xm:sqref>
            </x14:sparkline>
            <x14:sparkline>
              <xm:f>'AAPL financial data'!B43:J43</xm:f>
              <xm:sqref>K43</xm:sqref>
            </x14:sparkline>
            <x14:sparkline>
              <xm:f>'AAPL financial data'!B44:J44</xm:f>
              <xm:sqref>K44</xm:sqref>
            </x14:sparkline>
            <x14:sparkline>
              <xm:f>'AAPL financial data'!B45:J45</xm:f>
              <xm:sqref>K45</xm:sqref>
            </x14:sparkline>
            <x14:sparkline>
              <xm:f>'AAPL financial data'!B46:J46</xm:f>
              <xm:sqref>K46</xm:sqref>
            </x14:sparkline>
            <x14:sparkline>
              <xm:f>'AAPL financial data'!B47:J47</xm:f>
              <xm:sqref>K47</xm:sqref>
            </x14:sparkline>
            <x14:sparkline>
              <xm:f>'AAPL financial data'!B48:J48</xm:f>
              <xm:sqref>K48</xm:sqref>
            </x14:sparkline>
            <x14:sparkline>
              <xm:f>'AAPL financial data'!B49:J49</xm:f>
              <xm:sqref>K49</xm:sqref>
            </x14:sparkline>
            <x14:sparkline>
              <xm:f>'AAPL financial data'!B50:J50</xm:f>
              <xm:sqref>K50</xm:sqref>
            </x14:sparkline>
            <x14:sparkline>
              <xm:f>'AAPL financial data'!B51:J51</xm:f>
              <xm:sqref>K51</xm:sqref>
            </x14:sparkline>
            <x14:sparkline>
              <xm:f>'AAPL financial data'!B52:J52</xm:f>
              <xm:sqref>K52</xm:sqref>
            </x14:sparkline>
            <x14:sparkline>
              <xm:f>'AAPL financial data'!B53:J53</xm:f>
              <xm:sqref>K53</xm:sqref>
            </x14:sparkline>
            <x14:sparkline>
              <xm:f>'AAPL financial data'!B54:J54</xm:f>
              <xm:sqref>K54</xm:sqref>
            </x14:sparkline>
          </x14:sparklines>
        </x14:sparklineGroup>
      </x14:sparklineGroups>
    </ext>
  </extLst>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16A8669-48AB-41C7-9803-10F5752CB39F}">
  <dimension ref="A1:J109"/>
  <sheetViews>
    <sheetView topLeftCell="A58" zoomScaleNormal="100" workbookViewId="0">
      <selection activeCell="B109" sqref="B109:J109"/>
    </sheetView>
  </sheetViews>
  <sheetFormatPr defaultRowHeight="14.4"/>
  <cols>
    <col min="1" max="1" width="40.44140625" bestFit="1" customWidth="1"/>
  </cols>
  <sheetData>
    <row r="1" spans="1:10">
      <c r="A1" s="29" t="s">
        <v>57</v>
      </c>
      <c r="B1" s="31">
        <v>2023</v>
      </c>
      <c r="C1" s="31">
        <v>2022</v>
      </c>
      <c r="D1" s="31">
        <v>2021</v>
      </c>
      <c r="E1" s="31">
        <v>2020</v>
      </c>
      <c r="F1" s="31">
        <v>2019</v>
      </c>
      <c r="G1" s="31">
        <v>2018</v>
      </c>
      <c r="H1" s="31">
        <v>2017</v>
      </c>
      <c r="I1" s="31">
        <v>2016</v>
      </c>
      <c r="J1" s="31">
        <v>2015</v>
      </c>
    </row>
    <row r="2" spans="1:10">
      <c r="A2" s="29" t="s">
        <v>114</v>
      </c>
      <c r="B2">
        <v>383285</v>
      </c>
      <c r="C2">
        <v>394328</v>
      </c>
      <c r="D2">
        <v>365817</v>
      </c>
      <c r="E2">
        <v>274515</v>
      </c>
      <c r="F2">
        <v>260174</v>
      </c>
      <c r="G2">
        <v>265595</v>
      </c>
      <c r="H2">
        <v>229234</v>
      </c>
      <c r="I2">
        <v>215639</v>
      </c>
      <c r="J2">
        <v>233715</v>
      </c>
    </row>
    <row r="3" spans="1:10">
      <c r="A3" s="43" t="s">
        <v>248</v>
      </c>
      <c r="B3" s="44">
        <f>B2/C2 -1</f>
        <v>-2.800460530319937E-2</v>
      </c>
      <c r="C3" s="44">
        <f t="shared" ref="C3:I3" si="0">C2/D2 -1</f>
        <v>7.7937876041846099E-2</v>
      </c>
      <c r="D3" s="44">
        <f t="shared" si="0"/>
        <v>0.33259384733074704</v>
      </c>
      <c r="E3" s="44">
        <f t="shared" si="0"/>
        <v>5.5120803769784787E-2</v>
      </c>
      <c r="F3" s="44">
        <f t="shared" si="0"/>
        <v>-2.04107758052674E-2</v>
      </c>
      <c r="G3" s="44">
        <f t="shared" si="0"/>
        <v>0.15861957650261305</v>
      </c>
      <c r="H3" s="44">
        <f t="shared" si="0"/>
        <v>6.304518199398057E-2</v>
      </c>
      <c r="I3" s="44">
        <f t="shared" si="0"/>
        <v>-7.7342061913013738E-2</v>
      </c>
      <c r="J3" s="44"/>
    </row>
    <row r="4" spans="1:10">
      <c r="A4" s="29" t="s">
        <v>115</v>
      </c>
      <c r="B4">
        <v>214137</v>
      </c>
      <c r="C4">
        <v>223546</v>
      </c>
      <c r="D4">
        <v>212981</v>
      </c>
      <c r="E4">
        <v>169559</v>
      </c>
      <c r="F4">
        <v>161782</v>
      </c>
      <c r="G4">
        <v>163756</v>
      </c>
      <c r="H4">
        <v>141048</v>
      </c>
      <c r="I4">
        <v>131376</v>
      </c>
      <c r="J4">
        <v>140089</v>
      </c>
    </row>
    <row r="5" spans="1:10">
      <c r="A5" s="29" t="s">
        <v>116</v>
      </c>
      <c r="B5">
        <v>169148</v>
      </c>
      <c r="C5">
        <v>170782</v>
      </c>
      <c r="D5">
        <v>152836</v>
      </c>
      <c r="E5">
        <v>104956</v>
      </c>
      <c r="F5">
        <v>98392</v>
      </c>
      <c r="G5">
        <v>101839</v>
      </c>
      <c r="H5">
        <v>88186</v>
      </c>
      <c r="I5">
        <v>84263</v>
      </c>
      <c r="J5">
        <v>93626</v>
      </c>
    </row>
    <row r="6" spans="1:10">
      <c r="A6" s="29" t="s">
        <v>210</v>
      </c>
      <c r="B6" s="2">
        <f>B5/B2</f>
        <v>0.44131129577207562</v>
      </c>
      <c r="C6" s="2">
        <f t="shared" ref="C6:J6" si="1">C5/C2</f>
        <v>0.43309630561360085</v>
      </c>
      <c r="D6" s="2">
        <f t="shared" si="1"/>
        <v>0.41779359625167778</v>
      </c>
      <c r="E6" s="2">
        <f t="shared" si="1"/>
        <v>0.38233247727810865</v>
      </c>
      <c r="F6" s="2">
        <f t="shared" si="1"/>
        <v>0.37817768109034722</v>
      </c>
      <c r="G6" s="2">
        <f t="shared" si="1"/>
        <v>0.38343718820007905</v>
      </c>
      <c r="H6" s="2">
        <f t="shared" si="1"/>
        <v>0.38469860491899105</v>
      </c>
      <c r="I6" s="2">
        <f t="shared" si="1"/>
        <v>0.39075955648097049</v>
      </c>
      <c r="J6" s="2">
        <f t="shared" si="1"/>
        <v>0.40059902017414373</v>
      </c>
    </row>
    <row r="7" spans="1:10">
      <c r="A7" s="29" t="s">
        <v>117</v>
      </c>
      <c r="B7">
        <v>54847</v>
      </c>
      <c r="C7">
        <v>51345</v>
      </c>
      <c r="D7">
        <v>43887</v>
      </c>
      <c r="E7">
        <v>38668</v>
      </c>
      <c r="F7">
        <v>34462</v>
      </c>
      <c r="G7">
        <v>30941</v>
      </c>
      <c r="H7">
        <v>26842</v>
      </c>
      <c r="I7">
        <v>21696</v>
      </c>
      <c r="J7">
        <v>22396</v>
      </c>
    </row>
    <row r="8" spans="1:10">
      <c r="A8" s="29" t="s">
        <v>118</v>
      </c>
      <c r="B8">
        <v>29915</v>
      </c>
      <c r="C8">
        <v>26251</v>
      </c>
      <c r="D8">
        <v>21914</v>
      </c>
      <c r="E8">
        <v>18752</v>
      </c>
      <c r="F8">
        <v>16217</v>
      </c>
      <c r="G8">
        <v>14236</v>
      </c>
      <c r="H8">
        <v>11581</v>
      </c>
      <c r="I8">
        <v>10045</v>
      </c>
      <c r="J8">
        <v>8067</v>
      </c>
    </row>
    <row r="9" spans="1:10">
      <c r="A9" s="29" t="s">
        <v>119</v>
      </c>
      <c r="B9">
        <v>24932</v>
      </c>
      <c r="C9">
        <v>25094</v>
      </c>
      <c r="D9">
        <v>21973</v>
      </c>
      <c r="E9">
        <v>19916</v>
      </c>
      <c r="F9">
        <v>18245</v>
      </c>
      <c r="G9">
        <v>16705</v>
      </c>
      <c r="H9">
        <v>15261</v>
      </c>
      <c r="I9">
        <v>14194</v>
      </c>
      <c r="J9">
        <v>14329</v>
      </c>
    </row>
    <row r="10" spans="1:10">
      <c r="A10" s="29" t="s">
        <v>120</v>
      </c>
      <c r="B10">
        <v>0</v>
      </c>
      <c r="C10">
        <v>0</v>
      </c>
      <c r="D10">
        <v>0</v>
      </c>
      <c r="E10">
        <v>0</v>
      </c>
      <c r="F10">
        <v>0</v>
      </c>
      <c r="G10">
        <v>0</v>
      </c>
      <c r="H10">
        <v>0</v>
      </c>
      <c r="I10">
        <v>-2543</v>
      </c>
      <c r="J10">
        <v>0</v>
      </c>
    </row>
    <row r="11" spans="1:10">
      <c r="A11" s="29" t="s">
        <v>121</v>
      </c>
      <c r="B11">
        <v>114301</v>
      </c>
      <c r="C11">
        <v>119437</v>
      </c>
      <c r="D11">
        <v>108949</v>
      </c>
      <c r="E11">
        <v>66288</v>
      </c>
      <c r="F11">
        <v>63930</v>
      </c>
      <c r="G11">
        <v>70898</v>
      </c>
      <c r="H11">
        <v>61344</v>
      </c>
      <c r="I11">
        <v>62567</v>
      </c>
      <c r="J11">
        <v>71230</v>
      </c>
    </row>
    <row r="12" spans="1:10">
      <c r="A12" s="46" t="s">
        <v>209</v>
      </c>
      <c r="B12" s="2">
        <f>B11/B$2</f>
        <v>0.29821412265024722</v>
      </c>
      <c r="C12" s="2">
        <f t="shared" ref="C12:J12" si="2">C11/C2</f>
        <v>0.30288744395528594</v>
      </c>
      <c r="D12" s="2">
        <f t="shared" si="2"/>
        <v>0.29782377527561593</v>
      </c>
      <c r="E12" s="2">
        <f t="shared" si="2"/>
        <v>0.24147314354406862</v>
      </c>
      <c r="F12" s="2">
        <f t="shared" si="2"/>
        <v>0.24572017188496928</v>
      </c>
      <c r="G12" s="2">
        <f t="shared" si="2"/>
        <v>0.26694026619477024</v>
      </c>
      <c r="H12" s="2">
        <f t="shared" si="2"/>
        <v>0.26760428208729942</v>
      </c>
      <c r="I12" s="2">
        <f t="shared" si="2"/>
        <v>0.29014695857428385</v>
      </c>
      <c r="J12" s="2">
        <f t="shared" si="2"/>
        <v>0.30477290717326661</v>
      </c>
    </row>
    <row r="13" spans="1:10">
      <c r="A13" s="29" t="s">
        <v>122</v>
      </c>
      <c r="B13">
        <v>-183</v>
      </c>
      <c r="C13">
        <v>-106</v>
      </c>
      <c r="D13">
        <v>198</v>
      </c>
      <c r="E13">
        <v>890</v>
      </c>
      <c r="F13">
        <v>1385</v>
      </c>
      <c r="G13">
        <v>2446</v>
      </c>
      <c r="H13">
        <v>2878</v>
      </c>
      <c r="I13">
        <v>2543</v>
      </c>
      <c r="J13">
        <v>2188</v>
      </c>
    </row>
    <row r="14" spans="1:10">
      <c r="A14" s="29" t="s">
        <v>123</v>
      </c>
      <c r="B14">
        <v>3750</v>
      </c>
      <c r="C14">
        <v>2825</v>
      </c>
      <c r="D14">
        <v>2843</v>
      </c>
      <c r="E14">
        <v>3763</v>
      </c>
      <c r="F14">
        <v>4961</v>
      </c>
      <c r="G14">
        <v>5686</v>
      </c>
      <c r="H14">
        <v>5201</v>
      </c>
      <c r="I14">
        <v>3999</v>
      </c>
      <c r="J14">
        <v>2921</v>
      </c>
    </row>
    <row r="15" spans="1:10">
      <c r="A15" s="29" t="s">
        <v>124</v>
      </c>
      <c r="B15">
        <v>3933</v>
      </c>
      <c r="C15">
        <v>2931</v>
      </c>
      <c r="D15">
        <v>2645</v>
      </c>
      <c r="E15">
        <v>2873</v>
      </c>
      <c r="F15">
        <v>3576</v>
      </c>
      <c r="G15">
        <v>3240</v>
      </c>
      <c r="H15">
        <v>2323</v>
      </c>
      <c r="I15">
        <v>1456</v>
      </c>
      <c r="J15">
        <v>733</v>
      </c>
    </row>
    <row r="16" spans="1:10">
      <c r="A16" s="29" t="s">
        <v>125</v>
      </c>
      <c r="B16">
        <v>-382</v>
      </c>
      <c r="C16">
        <v>-228</v>
      </c>
      <c r="D16">
        <v>60</v>
      </c>
      <c r="E16">
        <v>-87</v>
      </c>
      <c r="F16">
        <v>422</v>
      </c>
      <c r="G16">
        <v>-441</v>
      </c>
      <c r="H16">
        <v>-133</v>
      </c>
      <c r="I16">
        <v>-3738</v>
      </c>
      <c r="J16">
        <v>-903</v>
      </c>
    </row>
    <row r="17" spans="1:10">
      <c r="A17" s="29" t="s">
        <v>126</v>
      </c>
      <c r="B17">
        <v>113736</v>
      </c>
      <c r="C17">
        <v>119103</v>
      </c>
      <c r="D17">
        <v>109207</v>
      </c>
      <c r="E17">
        <v>67091</v>
      </c>
      <c r="F17">
        <v>65737</v>
      </c>
      <c r="G17">
        <v>72903</v>
      </c>
      <c r="H17">
        <v>64089</v>
      </c>
      <c r="I17">
        <v>61372</v>
      </c>
      <c r="J17">
        <v>72515</v>
      </c>
    </row>
    <row r="18" spans="1:10">
      <c r="A18" s="29" t="s">
        <v>127</v>
      </c>
      <c r="B18">
        <v>16741</v>
      </c>
      <c r="C18">
        <v>19300</v>
      </c>
      <c r="D18">
        <v>14527</v>
      </c>
      <c r="E18">
        <v>9680</v>
      </c>
      <c r="F18">
        <v>10481</v>
      </c>
      <c r="G18">
        <v>13372</v>
      </c>
      <c r="H18">
        <v>15738</v>
      </c>
      <c r="I18">
        <v>15685</v>
      </c>
      <c r="J18">
        <v>19121</v>
      </c>
    </row>
    <row r="19" spans="1:10">
      <c r="A19" s="29" t="s">
        <v>128</v>
      </c>
      <c r="B19">
        <v>0</v>
      </c>
      <c r="C19">
        <v>0</v>
      </c>
      <c r="D19">
        <v>0</v>
      </c>
      <c r="E19">
        <v>0</v>
      </c>
      <c r="F19">
        <v>0</v>
      </c>
      <c r="G19">
        <v>0</v>
      </c>
      <c r="H19">
        <v>0</v>
      </c>
      <c r="I19">
        <v>0</v>
      </c>
      <c r="J19">
        <v>0</v>
      </c>
    </row>
    <row r="20" spans="1:10">
      <c r="A20" s="29" t="s">
        <v>129</v>
      </c>
      <c r="B20">
        <v>96995</v>
      </c>
      <c r="C20">
        <v>99803</v>
      </c>
      <c r="D20">
        <v>94680</v>
      </c>
      <c r="E20">
        <v>57411</v>
      </c>
      <c r="F20">
        <v>55256</v>
      </c>
      <c r="G20">
        <v>59531</v>
      </c>
      <c r="H20">
        <v>48351</v>
      </c>
      <c r="I20">
        <v>45687</v>
      </c>
      <c r="J20">
        <v>53394</v>
      </c>
    </row>
    <row r="21" spans="1:10">
      <c r="A21" s="29" t="s">
        <v>247</v>
      </c>
      <c r="B21" s="2">
        <f>B20/B$2</f>
        <v>0.25306234264320282</v>
      </c>
      <c r="C21" s="2">
        <f t="shared" ref="C21:J21" si="3">C20/C$2</f>
        <v>0.25309640705199732</v>
      </c>
      <c r="D21" s="2">
        <f t="shared" si="3"/>
        <v>0.25881793355694238</v>
      </c>
      <c r="E21" s="2">
        <f t="shared" si="3"/>
        <v>0.20913611278072236</v>
      </c>
      <c r="F21" s="2">
        <f t="shared" si="3"/>
        <v>0.21238094505984456</v>
      </c>
      <c r="G21" s="2">
        <f t="shared" si="3"/>
        <v>0.22414202074587247</v>
      </c>
      <c r="H21" s="2">
        <f t="shared" si="3"/>
        <v>0.21092420845075338</v>
      </c>
      <c r="I21" s="2">
        <f t="shared" si="3"/>
        <v>0.211867983064288</v>
      </c>
      <c r="J21" s="2">
        <f t="shared" si="3"/>
        <v>0.22845773698735639</v>
      </c>
    </row>
    <row r="22" spans="1:10">
      <c r="A22" s="29" t="s">
        <v>130</v>
      </c>
      <c r="B22">
        <v>11519</v>
      </c>
      <c r="C22">
        <v>11104</v>
      </c>
      <c r="D22">
        <v>11284</v>
      </c>
      <c r="E22">
        <v>11056</v>
      </c>
      <c r="F22">
        <v>11300</v>
      </c>
      <c r="G22">
        <v>9300</v>
      </c>
      <c r="H22">
        <v>9400</v>
      </c>
      <c r="I22">
        <v>9800</v>
      </c>
      <c r="J22">
        <v>11257</v>
      </c>
    </row>
    <row r="23" spans="1:10">
      <c r="A23" s="29" t="s">
        <v>131</v>
      </c>
      <c r="B23">
        <v>125820</v>
      </c>
      <c r="C23">
        <v>130541</v>
      </c>
      <c r="D23">
        <v>120233</v>
      </c>
      <c r="E23">
        <v>77344</v>
      </c>
      <c r="F23">
        <v>75230</v>
      </c>
      <c r="G23">
        <v>80198</v>
      </c>
      <c r="H23">
        <v>70744</v>
      </c>
      <c r="I23">
        <v>72367</v>
      </c>
      <c r="J23">
        <v>82487</v>
      </c>
    </row>
    <row r="24" spans="1:10">
      <c r="A24" s="29" t="s">
        <v>132</v>
      </c>
      <c r="B24">
        <v>6.16</v>
      </c>
      <c r="C24">
        <v>6.15</v>
      </c>
      <c r="D24">
        <v>5.67</v>
      </c>
      <c r="E24">
        <v>3.31</v>
      </c>
      <c r="F24">
        <v>2.99</v>
      </c>
      <c r="G24">
        <v>3</v>
      </c>
      <c r="H24">
        <v>2.3199999999999998</v>
      </c>
      <c r="I24">
        <v>2.09</v>
      </c>
      <c r="J24">
        <v>2.3199999999999998</v>
      </c>
    </row>
    <row r="25" spans="1:10">
      <c r="A25" s="29" t="s">
        <v>133</v>
      </c>
      <c r="B25">
        <v>6.13</v>
      </c>
      <c r="C25">
        <v>6.11</v>
      </c>
      <c r="D25">
        <v>5.61</v>
      </c>
      <c r="E25">
        <v>3.28</v>
      </c>
      <c r="F25">
        <v>2.97</v>
      </c>
      <c r="G25">
        <v>2.98</v>
      </c>
      <c r="H25">
        <v>2.2999999999999998</v>
      </c>
      <c r="I25">
        <v>2.08</v>
      </c>
      <c r="J25">
        <v>2.2999999999999998</v>
      </c>
    </row>
    <row r="26" spans="1:10">
      <c r="A26" s="29" t="s">
        <v>134</v>
      </c>
      <c r="B26">
        <v>15744</v>
      </c>
      <c r="C26">
        <v>16216</v>
      </c>
      <c r="D26">
        <v>16701</v>
      </c>
      <c r="E26">
        <v>17352</v>
      </c>
      <c r="F26">
        <v>18471</v>
      </c>
      <c r="G26">
        <v>19822</v>
      </c>
      <c r="H26">
        <v>20869</v>
      </c>
      <c r="I26">
        <v>21883</v>
      </c>
      <c r="J26">
        <v>23014</v>
      </c>
    </row>
    <row r="27" spans="1:10">
      <c r="A27" s="29" t="s">
        <v>135</v>
      </c>
      <c r="B27">
        <v>15813</v>
      </c>
      <c r="C27">
        <v>16326</v>
      </c>
      <c r="D27">
        <v>16865</v>
      </c>
      <c r="E27">
        <v>17528</v>
      </c>
      <c r="F27">
        <v>18596</v>
      </c>
      <c r="G27">
        <v>20000</v>
      </c>
      <c r="H27">
        <v>21007</v>
      </c>
      <c r="I27">
        <v>22001</v>
      </c>
      <c r="J27">
        <v>23172</v>
      </c>
    </row>
    <row r="28" spans="1:10">
      <c r="A28" s="30"/>
      <c r="B28" s="30"/>
      <c r="C28" s="30"/>
      <c r="D28" s="30"/>
      <c r="E28" s="30"/>
      <c r="F28" s="30"/>
      <c r="G28" s="30"/>
      <c r="H28" s="30"/>
      <c r="I28" s="30"/>
      <c r="J28" s="30"/>
    </row>
    <row r="29" spans="1:10">
      <c r="A29" s="30"/>
      <c r="B29" s="30"/>
      <c r="C29" s="30"/>
      <c r="D29" s="30"/>
      <c r="E29" s="30"/>
      <c r="F29" s="30"/>
      <c r="G29" s="30"/>
      <c r="H29" s="30"/>
      <c r="I29" s="30"/>
      <c r="J29" s="30"/>
    </row>
    <row r="30" spans="1:10">
      <c r="A30" s="29" t="s">
        <v>57</v>
      </c>
      <c r="B30" s="29">
        <v>2023</v>
      </c>
      <c r="C30" s="29">
        <v>2022</v>
      </c>
      <c r="D30" s="29">
        <v>2021</v>
      </c>
      <c r="E30" s="29">
        <v>2020</v>
      </c>
      <c r="F30" s="29">
        <v>2019</v>
      </c>
      <c r="G30" s="29">
        <v>2018</v>
      </c>
      <c r="H30" s="29">
        <v>2017</v>
      </c>
      <c r="I30" s="29">
        <v>2016</v>
      </c>
      <c r="J30" s="29">
        <v>2015</v>
      </c>
    </row>
    <row r="31" spans="1:10">
      <c r="A31" s="29" t="s">
        <v>138</v>
      </c>
      <c r="B31">
        <v>143566</v>
      </c>
      <c r="C31">
        <v>135405</v>
      </c>
      <c r="D31">
        <v>134836</v>
      </c>
      <c r="E31">
        <v>143713</v>
      </c>
      <c r="F31">
        <v>162819</v>
      </c>
      <c r="G31">
        <v>131339</v>
      </c>
      <c r="H31">
        <v>128645</v>
      </c>
      <c r="I31">
        <v>106869</v>
      </c>
      <c r="J31">
        <v>89378</v>
      </c>
    </row>
    <row r="32" spans="1:10">
      <c r="A32" s="29" t="s">
        <v>139</v>
      </c>
      <c r="B32">
        <v>61555</v>
      </c>
      <c r="C32">
        <v>48304</v>
      </c>
      <c r="D32">
        <v>62639</v>
      </c>
      <c r="E32">
        <v>90943</v>
      </c>
      <c r="F32">
        <v>100557</v>
      </c>
      <c r="G32">
        <v>66301</v>
      </c>
      <c r="H32">
        <v>74181</v>
      </c>
      <c r="I32">
        <v>67155</v>
      </c>
      <c r="J32">
        <v>41601</v>
      </c>
    </row>
    <row r="33" spans="1:10">
      <c r="A33" s="29" t="s">
        <v>140</v>
      </c>
      <c r="B33">
        <v>29965</v>
      </c>
      <c r="C33">
        <v>23646</v>
      </c>
      <c r="D33">
        <v>34940</v>
      </c>
      <c r="E33">
        <v>38016</v>
      </c>
      <c r="F33">
        <v>48844</v>
      </c>
      <c r="G33">
        <v>25913</v>
      </c>
      <c r="H33">
        <v>20289</v>
      </c>
      <c r="I33">
        <v>20484</v>
      </c>
      <c r="J33">
        <v>21120</v>
      </c>
    </row>
    <row r="34" spans="1:10">
      <c r="A34" s="29" t="s">
        <v>141</v>
      </c>
      <c r="B34">
        <v>31590</v>
      </c>
      <c r="C34">
        <v>24658</v>
      </c>
      <c r="D34">
        <v>27699</v>
      </c>
      <c r="E34">
        <v>52927</v>
      </c>
      <c r="F34">
        <v>51713</v>
      </c>
      <c r="G34">
        <v>40388</v>
      </c>
      <c r="H34">
        <v>53892</v>
      </c>
      <c r="I34">
        <v>46671</v>
      </c>
      <c r="J34">
        <v>20481</v>
      </c>
    </row>
    <row r="35" spans="1:10">
      <c r="A35" s="29" t="s">
        <v>142</v>
      </c>
      <c r="B35">
        <v>60985</v>
      </c>
      <c r="C35">
        <v>60932</v>
      </c>
      <c r="D35">
        <v>51506</v>
      </c>
      <c r="E35">
        <v>37445</v>
      </c>
      <c r="F35">
        <v>45804</v>
      </c>
      <c r="G35">
        <v>48995</v>
      </c>
      <c r="H35">
        <v>35673</v>
      </c>
      <c r="I35">
        <v>29299</v>
      </c>
      <c r="J35">
        <v>30343</v>
      </c>
    </row>
    <row r="36" spans="1:10">
      <c r="A36" s="29" t="s">
        <v>143</v>
      </c>
      <c r="B36">
        <v>6331</v>
      </c>
      <c r="C36">
        <v>4946</v>
      </c>
      <c r="D36">
        <v>6580</v>
      </c>
      <c r="E36">
        <v>4061</v>
      </c>
      <c r="F36">
        <v>4106</v>
      </c>
      <c r="G36">
        <v>3956</v>
      </c>
      <c r="H36">
        <v>4855</v>
      </c>
      <c r="I36">
        <v>2132</v>
      </c>
      <c r="J36">
        <v>2349</v>
      </c>
    </row>
    <row r="37" spans="1:10">
      <c r="A37" s="29" t="s">
        <v>144</v>
      </c>
      <c r="B37">
        <v>14695</v>
      </c>
      <c r="C37">
        <v>21223</v>
      </c>
      <c r="D37">
        <v>14111</v>
      </c>
      <c r="E37">
        <v>11264</v>
      </c>
      <c r="F37">
        <v>12352</v>
      </c>
      <c r="G37">
        <v>12087</v>
      </c>
      <c r="H37">
        <v>13936</v>
      </c>
      <c r="I37">
        <v>8283</v>
      </c>
      <c r="J37">
        <v>15085</v>
      </c>
    </row>
    <row r="38" spans="1:10">
      <c r="A38" s="29" t="s">
        <v>145</v>
      </c>
      <c r="B38">
        <v>352583</v>
      </c>
      <c r="C38">
        <v>352755</v>
      </c>
      <c r="D38">
        <v>351002</v>
      </c>
      <c r="E38">
        <v>323888</v>
      </c>
      <c r="F38">
        <v>338516</v>
      </c>
      <c r="G38">
        <v>365725</v>
      </c>
      <c r="H38">
        <v>375319</v>
      </c>
      <c r="I38">
        <v>321686</v>
      </c>
      <c r="J38">
        <v>290345</v>
      </c>
    </row>
    <row r="39" spans="1:10">
      <c r="A39" s="29" t="s">
        <v>146</v>
      </c>
      <c r="B39">
        <v>209017</v>
      </c>
      <c r="C39">
        <v>217350</v>
      </c>
      <c r="D39">
        <v>216166</v>
      </c>
      <c r="E39">
        <v>180175</v>
      </c>
      <c r="F39">
        <v>175697</v>
      </c>
      <c r="G39">
        <v>234386</v>
      </c>
      <c r="H39">
        <v>246674</v>
      </c>
      <c r="I39">
        <v>214817</v>
      </c>
      <c r="J39">
        <v>200967</v>
      </c>
    </row>
    <row r="40" spans="1:10">
      <c r="A40" s="29" t="s">
        <v>147</v>
      </c>
      <c r="B40">
        <v>54376</v>
      </c>
      <c r="C40">
        <v>52534</v>
      </c>
      <c r="D40">
        <v>49527</v>
      </c>
      <c r="E40">
        <v>45336</v>
      </c>
      <c r="F40">
        <v>37378</v>
      </c>
      <c r="G40">
        <v>41304</v>
      </c>
      <c r="H40">
        <v>33783</v>
      </c>
      <c r="I40">
        <v>27010</v>
      </c>
      <c r="J40">
        <v>22471</v>
      </c>
    </row>
    <row r="41" spans="1:10">
      <c r="A41" s="29" t="s">
        <v>148</v>
      </c>
      <c r="B41">
        <v>0</v>
      </c>
      <c r="C41">
        <v>0</v>
      </c>
      <c r="D41">
        <v>0</v>
      </c>
      <c r="E41">
        <v>0</v>
      </c>
      <c r="F41">
        <v>0</v>
      </c>
      <c r="G41">
        <v>0</v>
      </c>
      <c r="H41">
        <v>8015</v>
      </c>
      <c r="I41">
        <v>8620</v>
      </c>
      <c r="J41">
        <v>9009</v>
      </c>
    </row>
    <row r="42" spans="1:10">
      <c r="A42" s="29" t="s">
        <v>149</v>
      </c>
      <c r="B42">
        <v>0</v>
      </c>
      <c r="C42">
        <v>0</v>
      </c>
      <c r="D42">
        <v>0</v>
      </c>
      <c r="E42">
        <v>0</v>
      </c>
      <c r="F42">
        <v>0</v>
      </c>
      <c r="G42">
        <v>0</v>
      </c>
      <c r="H42">
        <v>5717</v>
      </c>
      <c r="I42">
        <v>5414</v>
      </c>
      <c r="J42">
        <v>5116</v>
      </c>
    </row>
    <row r="43" spans="1:10">
      <c r="A43" s="29" t="s">
        <v>150</v>
      </c>
      <c r="B43">
        <v>0</v>
      </c>
      <c r="C43">
        <v>0</v>
      </c>
      <c r="D43">
        <v>0</v>
      </c>
      <c r="E43">
        <v>0</v>
      </c>
      <c r="F43">
        <v>0</v>
      </c>
      <c r="G43">
        <v>0</v>
      </c>
      <c r="H43">
        <v>2298</v>
      </c>
      <c r="I43">
        <v>3206</v>
      </c>
      <c r="J43">
        <v>3893</v>
      </c>
    </row>
    <row r="44" spans="1:10">
      <c r="A44" s="29" t="s">
        <v>151</v>
      </c>
      <c r="B44">
        <v>100544</v>
      </c>
      <c r="C44">
        <v>120805</v>
      </c>
      <c r="D44">
        <v>127877</v>
      </c>
      <c r="E44">
        <v>100887</v>
      </c>
      <c r="F44">
        <v>105341</v>
      </c>
      <c r="G44">
        <v>170799</v>
      </c>
      <c r="H44">
        <v>194714</v>
      </c>
      <c r="I44">
        <v>170430</v>
      </c>
      <c r="J44">
        <v>164065</v>
      </c>
    </row>
    <row r="45" spans="1:10">
      <c r="A45" s="29" t="s">
        <v>152</v>
      </c>
      <c r="B45">
        <v>17852</v>
      </c>
      <c r="C45">
        <v>15375</v>
      </c>
      <c r="D45">
        <v>0</v>
      </c>
      <c r="E45">
        <v>0</v>
      </c>
      <c r="F45">
        <v>0</v>
      </c>
      <c r="G45">
        <v>0</v>
      </c>
      <c r="H45">
        <v>-8015</v>
      </c>
      <c r="I45">
        <v>0</v>
      </c>
      <c r="J45">
        <v>0</v>
      </c>
    </row>
    <row r="46" spans="1:10">
      <c r="A46" s="29" t="s">
        <v>153</v>
      </c>
      <c r="B46">
        <v>36245</v>
      </c>
      <c r="C46">
        <v>28636</v>
      </c>
      <c r="D46">
        <v>38762</v>
      </c>
      <c r="E46">
        <v>33952</v>
      </c>
      <c r="F46">
        <v>32978</v>
      </c>
      <c r="G46">
        <v>22283</v>
      </c>
      <c r="H46">
        <v>18177</v>
      </c>
      <c r="I46">
        <v>8757</v>
      </c>
      <c r="J46">
        <v>5422</v>
      </c>
    </row>
    <row r="47" spans="1:10">
      <c r="A47" s="29" t="s">
        <v>154</v>
      </c>
      <c r="B47">
        <v>145308</v>
      </c>
      <c r="C47">
        <v>153982</v>
      </c>
      <c r="D47">
        <v>125481</v>
      </c>
      <c r="E47">
        <v>105392</v>
      </c>
      <c r="F47">
        <v>105718</v>
      </c>
      <c r="G47">
        <v>115929</v>
      </c>
      <c r="H47">
        <v>100814</v>
      </c>
      <c r="I47">
        <v>79006</v>
      </c>
      <c r="J47">
        <v>80610</v>
      </c>
    </row>
    <row r="48" spans="1:10">
      <c r="A48" s="29" t="s">
        <v>155</v>
      </c>
      <c r="B48">
        <v>62611</v>
      </c>
      <c r="C48">
        <v>64115</v>
      </c>
      <c r="D48">
        <v>54763</v>
      </c>
      <c r="E48">
        <v>42296</v>
      </c>
      <c r="F48">
        <v>46236</v>
      </c>
      <c r="G48">
        <v>55888</v>
      </c>
      <c r="H48">
        <v>44242</v>
      </c>
      <c r="I48">
        <v>37294</v>
      </c>
      <c r="J48">
        <v>35490</v>
      </c>
    </row>
    <row r="49" spans="1:10">
      <c r="A49" s="29" t="s">
        <v>156</v>
      </c>
      <c r="B49">
        <v>17382</v>
      </c>
      <c r="C49">
        <v>22773</v>
      </c>
      <c r="D49">
        <v>17141</v>
      </c>
      <c r="E49">
        <v>15229</v>
      </c>
      <c r="F49">
        <v>16240</v>
      </c>
      <c r="G49">
        <v>20748</v>
      </c>
      <c r="H49">
        <v>18473</v>
      </c>
      <c r="I49">
        <v>11605</v>
      </c>
      <c r="J49">
        <v>10999</v>
      </c>
    </row>
    <row r="50" spans="1:10">
      <c r="A50" s="29" t="s">
        <v>157</v>
      </c>
      <c r="B50">
        <v>8819</v>
      </c>
      <c r="C50">
        <v>6552</v>
      </c>
      <c r="D50">
        <v>0</v>
      </c>
      <c r="E50">
        <v>0</v>
      </c>
      <c r="F50">
        <v>0</v>
      </c>
      <c r="G50">
        <v>0</v>
      </c>
      <c r="H50">
        <v>0</v>
      </c>
      <c r="I50">
        <v>0</v>
      </c>
      <c r="J50">
        <v>0</v>
      </c>
    </row>
    <row r="51" spans="1:10">
      <c r="A51" s="29" t="s">
        <v>158</v>
      </c>
      <c r="B51">
        <v>8061</v>
      </c>
      <c r="C51">
        <v>7912</v>
      </c>
      <c r="D51">
        <v>7612</v>
      </c>
      <c r="E51">
        <v>6643</v>
      </c>
      <c r="F51">
        <v>5522</v>
      </c>
      <c r="G51">
        <v>5966</v>
      </c>
      <c r="H51">
        <v>7548</v>
      </c>
      <c r="I51">
        <v>8080</v>
      </c>
      <c r="J51">
        <v>8940</v>
      </c>
    </row>
    <row r="52" spans="1:10">
      <c r="A52" s="29" t="s">
        <v>159</v>
      </c>
      <c r="B52">
        <v>48435</v>
      </c>
      <c r="C52">
        <v>52630</v>
      </c>
      <c r="D52">
        <v>45965</v>
      </c>
      <c r="E52">
        <v>41224</v>
      </c>
      <c r="F52">
        <v>37720</v>
      </c>
      <c r="G52">
        <v>33327</v>
      </c>
      <c r="H52">
        <v>30551</v>
      </c>
      <c r="I52">
        <v>22027</v>
      </c>
      <c r="J52">
        <v>25181</v>
      </c>
    </row>
    <row r="53" spans="1:10">
      <c r="A53" s="29" t="s">
        <v>160</v>
      </c>
      <c r="B53">
        <v>290437</v>
      </c>
      <c r="C53">
        <v>302083</v>
      </c>
      <c r="D53">
        <v>287912</v>
      </c>
      <c r="E53">
        <v>258549</v>
      </c>
      <c r="F53">
        <v>248028</v>
      </c>
      <c r="G53">
        <v>258578</v>
      </c>
      <c r="H53">
        <v>241272</v>
      </c>
      <c r="I53">
        <v>193437</v>
      </c>
      <c r="J53">
        <v>170990</v>
      </c>
    </row>
    <row r="54" spans="1:10">
      <c r="A54" s="29" t="s">
        <v>161</v>
      </c>
      <c r="B54">
        <v>145129</v>
      </c>
      <c r="C54">
        <v>148101</v>
      </c>
      <c r="D54">
        <v>162431</v>
      </c>
      <c r="E54">
        <v>153157</v>
      </c>
      <c r="F54">
        <v>142310</v>
      </c>
      <c r="G54">
        <v>142649</v>
      </c>
      <c r="H54">
        <v>140458</v>
      </c>
      <c r="I54">
        <v>114431</v>
      </c>
      <c r="J54">
        <v>90380</v>
      </c>
    </row>
    <row r="55" spans="1:10">
      <c r="A55" s="29" t="s">
        <v>162</v>
      </c>
      <c r="B55">
        <v>106548</v>
      </c>
      <c r="C55">
        <v>109707</v>
      </c>
      <c r="D55">
        <v>119381</v>
      </c>
      <c r="E55">
        <v>107049</v>
      </c>
      <c r="F55">
        <v>91807</v>
      </c>
      <c r="G55">
        <v>93735</v>
      </c>
      <c r="H55">
        <v>97207</v>
      </c>
      <c r="I55">
        <v>75427</v>
      </c>
      <c r="J55">
        <v>53329</v>
      </c>
    </row>
    <row r="56" spans="1:10">
      <c r="A56" s="29" t="s">
        <v>163</v>
      </c>
      <c r="B56">
        <v>19454</v>
      </c>
      <c r="C56">
        <v>0</v>
      </c>
      <c r="D56">
        <v>0</v>
      </c>
      <c r="E56">
        <v>0</v>
      </c>
      <c r="F56">
        <v>0</v>
      </c>
      <c r="G56">
        <v>426</v>
      </c>
      <c r="H56">
        <v>31504</v>
      </c>
      <c r="I56">
        <v>26019</v>
      </c>
      <c r="J56">
        <v>24062</v>
      </c>
    </row>
    <row r="57" spans="1:10">
      <c r="A57" s="29" t="s">
        <v>164</v>
      </c>
      <c r="B57">
        <v>-19454</v>
      </c>
      <c r="C57">
        <v>0</v>
      </c>
      <c r="D57">
        <v>0</v>
      </c>
      <c r="E57">
        <v>0</v>
      </c>
      <c r="F57">
        <v>0</v>
      </c>
      <c r="G57">
        <v>2797</v>
      </c>
      <c r="H57">
        <v>2836</v>
      </c>
      <c r="I57">
        <v>2930</v>
      </c>
      <c r="J57">
        <v>3624</v>
      </c>
    </row>
    <row r="58" spans="1:10">
      <c r="A58" s="29" t="s">
        <v>165</v>
      </c>
      <c r="B58">
        <v>12842</v>
      </c>
      <c r="C58">
        <v>12411</v>
      </c>
      <c r="D58">
        <v>11803</v>
      </c>
      <c r="E58">
        <v>9842</v>
      </c>
      <c r="F58">
        <v>0</v>
      </c>
      <c r="G58">
        <v>0</v>
      </c>
      <c r="H58">
        <v>0</v>
      </c>
      <c r="I58">
        <v>0</v>
      </c>
      <c r="J58">
        <v>0</v>
      </c>
    </row>
    <row r="59" spans="1:10">
      <c r="A59" s="29" t="s">
        <v>166</v>
      </c>
      <c r="B59">
        <v>25739</v>
      </c>
      <c r="C59">
        <v>25983</v>
      </c>
      <c r="D59">
        <v>31247</v>
      </c>
      <c r="E59">
        <v>36266</v>
      </c>
      <c r="F59">
        <v>50503</v>
      </c>
      <c r="G59">
        <v>45691</v>
      </c>
      <c r="H59">
        <v>8911</v>
      </c>
      <c r="I59">
        <v>10055</v>
      </c>
      <c r="J59">
        <v>9365</v>
      </c>
    </row>
    <row r="60" spans="1:10">
      <c r="A60" s="29" t="s">
        <v>167</v>
      </c>
      <c r="B60">
        <v>62146</v>
      </c>
      <c r="C60">
        <v>50672</v>
      </c>
      <c r="D60">
        <v>63090</v>
      </c>
      <c r="E60">
        <v>65339</v>
      </c>
      <c r="F60">
        <v>90488</v>
      </c>
      <c r="G60">
        <v>107147</v>
      </c>
      <c r="H60">
        <v>134047</v>
      </c>
      <c r="I60">
        <v>128249</v>
      </c>
      <c r="J60">
        <v>119355</v>
      </c>
    </row>
    <row r="61" spans="1:10">
      <c r="A61" s="29" t="s">
        <v>168</v>
      </c>
      <c r="B61">
        <v>0</v>
      </c>
      <c r="C61">
        <v>0</v>
      </c>
      <c r="D61">
        <v>0</v>
      </c>
      <c r="E61">
        <v>0</v>
      </c>
      <c r="F61">
        <v>0</v>
      </c>
      <c r="G61">
        <v>0</v>
      </c>
      <c r="H61">
        <v>0</v>
      </c>
      <c r="I61">
        <v>0</v>
      </c>
      <c r="J61">
        <v>0</v>
      </c>
    </row>
    <row r="62" spans="1:10">
      <c r="A62" s="29" t="s">
        <v>169</v>
      </c>
      <c r="B62">
        <v>62146</v>
      </c>
      <c r="C62">
        <v>50672</v>
      </c>
      <c r="D62">
        <v>63090</v>
      </c>
      <c r="E62">
        <v>65339</v>
      </c>
      <c r="F62">
        <v>90488</v>
      </c>
      <c r="G62">
        <v>107147</v>
      </c>
      <c r="H62">
        <v>134047</v>
      </c>
      <c r="I62">
        <v>128249</v>
      </c>
      <c r="J62">
        <v>119355</v>
      </c>
    </row>
    <row r="63" spans="1:10">
      <c r="A63" s="29" t="s">
        <v>170</v>
      </c>
      <c r="B63">
        <v>-214</v>
      </c>
      <c r="C63">
        <v>-3068</v>
      </c>
      <c r="D63">
        <v>5562</v>
      </c>
      <c r="E63">
        <v>14966</v>
      </c>
      <c r="F63">
        <v>45898</v>
      </c>
      <c r="G63">
        <v>70400</v>
      </c>
      <c r="H63">
        <v>98330</v>
      </c>
      <c r="I63">
        <v>96364</v>
      </c>
      <c r="J63">
        <v>92284</v>
      </c>
    </row>
    <row r="64" spans="1:10">
      <c r="A64" s="29" t="s">
        <v>171</v>
      </c>
      <c r="B64">
        <v>-11452</v>
      </c>
      <c r="C64">
        <v>-11109</v>
      </c>
      <c r="D64">
        <v>163</v>
      </c>
      <c r="E64">
        <v>-406</v>
      </c>
      <c r="F64">
        <v>-584</v>
      </c>
      <c r="G64">
        <v>-3454</v>
      </c>
      <c r="H64">
        <v>-150</v>
      </c>
      <c r="I64">
        <v>634</v>
      </c>
      <c r="J64">
        <v>-345</v>
      </c>
    </row>
    <row r="65" spans="1:10">
      <c r="A65" s="29" t="s">
        <v>172</v>
      </c>
      <c r="B65">
        <v>73812</v>
      </c>
      <c r="C65">
        <v>64849</v>
      </c>
      <c r="D65">
        <v>57365</v>
      </c>
      <c r="E65">
        <v>50779</v>
      </c>
      <c r="F65">
        <v>45174</v>
      </c>
      <c r="G65">
        <v>40201</v>
      </c>
      <c r="H65">
        <v>35867</v>
      </c>
      <c r="I65">
        <v>31251</v>
      </c>
      <c r="J65">
        <v>27416</v>
      </c>
    </row>
    <row r="66" spans="1:10">
      <c r="A66" s="29" t="s">
        <v>173</v>
      </c>
      <c r="B66">
        <v>0</v>
      </c>
      <c r="C66">
        <v>0</v>
      </c>
      <c r="D66">
        <v>0</v>
      </c>
      <c r="E66">
        <v>0</v>
      </c>
      <c r="F66">
        <v>0</v>
      </c>
      <c r="G66">
        <v>0</v>
      </c>
      <c r="H66">
        <v>0</v>
      </c>
      <c r="I66">
        <v>0</v>
      </c>
      <c r="J66">
        <v>0</v>
      </c>
    </row>
    <row r="67" spans="1:10">
      <c r="A67" s="29" t="s">
        <v>174</v>
      </c>
      <c r="B67">
        <v>0</v>
      </c>
      <c r="C67">
        <v>0</v>
      </c>
      <c r="D67">
        <v>0</v>
      </c>
      <c r="E67">
        <v>0</v>
      </c>
      <c r="F67">
        <v>0</v>
      </c>
      <c r="G67">
        <v>0</v>
      </c>
      <c r="H67">
        <v>0</v>
      </c>
      <c r="I67">
        <v>0</v>
      </c>
      <c r="J67">
        <v>0</v>
      </c>
    </row>
    <row r="68" spans="1:10">
      <c r="A68" s="29" t="s">
        <v>175</v>
      </c>
      <c r="B68">
        <v>352583</v>
      </c>
      <c r="C68">
        <v>352755</v>
      </c>
      <c r="D68">
        <v>351002</v>
      </c>
      <c r="E68">
        <v>323888</v>
      </c>
      <c r="F68">
        <v>338516</v>
      </c>
      <c r="G68">
        <v>365725</v>
      </c>
      <c r="H68">
        <v>375319</v>
      </c>
      <c r="I68">
        <v>321686</v>
      </c>
      <c r="J68">
        <v>290345</v>
      </c>
    </row>
    <row r="69" spans="1:10">
      <c r="A69" s="29" t="s">
        <v>176</v>
      </c>
      <c r="B69">
        <v>352583</v>
      </c>
      <c r="C69">
        <v>352755</v>
      </c>
      <c r="D69">
        <v>351002</v>
      </c>
      <c r="E69">
        <v>323888</v>
      </c>
      <c r="F69">
        <v>338516</v>
      </c>
      <c r="G69">
        <v>365725</v>
      </c>
      <c r="H69">
        <v>375319</v>
      </c>
      <c r="I69">
        <v>321686</v>
      </c>
      <c r="J69">
        <v>290345</v>
      </c>
    </row>
    <row r="70" spans="1:10">
      <c r="A70" s="29" t="s">
        <v>177</v>
      </c>
      <c r="B70">
        <v>132134</v>
      </c>
      <c r="C70">
        <v>145463</v>
      </c>
      <c r="D70">
        <v>155576</v>
      </c>
      <c r="E70">
        <v>153814</v>
      </c>
      <c r="F70">
        <v>157054</v>
      </c>
      <c r="G70">
        <v>211187</v>
      </c>
      <c r="H70">
        <v>248606</v>
      </c>
      <c r="I70">
        <v>217101</v>
      </c>
      <c r="J70">
        <v>184546</v>
      </c>
    </row>
    <row r="71" spans="1:10">
      <c r="A71" s="29" t="s">
        <v>178</v>
      </c>
      <c r="B71">
        <v>123930</v>
      </c>
      <c r="C71">
        <v>132480</v>
      </c>
      <c r="D71">
        <v>136522</v>
      </c>
      <c r="E71">
        <v>122278</v>
      </c>
      <c r="F71">
        <v>108047</v>
      </c>
      <c r="G71">
        <v>114483</v>
      </c>
      <c r="H71">
        <v>115680</v>
      </c>
      <c r="I71">
        <v>87032</v>
      </c>
      <c r="J71">
        <v>64328</v>
      </c>
    </row>
    <row r="72" spans="1:10">
      <c r="A72" s="29" t="s">
        <v>179</v>
      </c>
      <c r="B72">
        <v>93965</v>
      </c>
      <c r="C72">
        <v>108834</v>
      </c>
      <c r="D72">
        <v>101582</v>
      </c>
      <c r="E72">
        <v>84262</v>
      </c>
      <c r="F72">
        <v>59203</v>
      </c>
      <c r="G72">
        <v>88570</v>
      </c>
      <c r="H72">
        <v>95391</v>
      </c>
      <c r="I72">
        <v>66548</v>
      </c>
      <c r="J72">
        <v>43208</v>
      </c>
    </row>
    <row r="73" spans="1:10">
      <c r="A73" s="29" t="s">
        <v>215</v>
      </c>
      <c r="B73" s="2">
        <f>B33/B47</f>
        <v>0.20621713876730807</v>
      </c>
      <c r="C73" s="2">
        <f t="shared" ref="C73:J73" si="4">C33/C47</f>
        <v>0.15356340351469652</v>
      </c>
      <c r="D73" s="2">
        <f t="shared" si="4"/>
        <v>0.27844853005634318</v>
      </c>
      <c r="E73" s="2">
        <f t="shared" si="4"/>
        <v>0.36071049035979963</v>
      </c>
      <c r="F73" s="2">
        <f t="shared" si="4"/>
        <v>0.46202160464632325</v>
      </c>
      <c r="G73" s="2">
        <f t="shared" si="4"/>
        <v>0.22352474359306126</v>
      </c>
      <c r="H73" s="2">
        <f t="shared" si="4"/>
        <v>0.20125181026444741</v>
      </c>
      <c r="I73" s="2">
        <f t="shared" si="4"/>
        <v>0.25927144773814648</v>
      </c>
      <c r="J73" s="2">
        <f t="shared" si="4"/>
        <v>0.2620022329735765</v>
      </c>
    </row>
    <row r="74" spans="1:10">
      <c r="A74" s="29" t="s">
        <v>68</v>
      </c>
      <c r="B74">
        <v>0.35099999999999998</v>
      </c>
      <c r="C74">
        <v>0.376</v>
      </c>
      <c r="D74">
        <v>0.38900000000000001</v>
      </c>
      <c r="E74">
        <v>0.378</v>
      </c>
      <c r="F74">
        <v>0.31900000000000001</v>
      </c>
      <c r="G74">
        <v>0.313</v>
      </c>
      <c r="H74">
        <v>0.308</v>
      </c>
      <c r="I74">
        <v>0.27100000000000002</v>
      </c>
      <c r="J74">
        <v>0.222</v>
      </c>
    </row>
    <row r="75" spans="1:10">
      <c r="A75" s="30"/>
      <c r="B75" s="30"/>
      <c r="C75" s="30"/>
      <c r="D75" s="30"/>
      <c r="E75" s="30"/>
      <c r="F75" s="30"/>
      <c r="G75" s="30"/>
      <c r="H75" s="30"/>
      <c r="I75" s="30"/>
      <c r="J75" s="30"/>
    </row>
    <row r="76" spans="1:10">
      <c r="A76" s="30"/>
      <c r="B76" s="30"/>
      <c r="C76" s="30"/>
      <c r="D76" s="30"/>
      <c r="E76" s="30"/>
      <c r="F76" s="30"/>
      <c r="G76" s="30"/>
      <c r="H76" s="30"/>
      <c r="I76" s="30"/>
      <c r="J76" s="30"/>
    </row>
    <row r="77" spans="1:10">
      <c r="A77" s="29" t="s">
        <v>57</v>
      </c>
      <c r="B77" s="29">
        <v>2023</v>
      </c>
      <c r="C77" s="29">
        <v>2022</v>
      </c>
      <c r="D77" s="29">
        <v>2021</v>
      </c>
      <c r="E77" s="29">
        <v>2020</v>
      </c>
      <c r="F77" s="29">
        <v>2019</v>
      </c>
      <c r="G77" s="29">
        <v>2018</v>
      </c>
      <c r="H77" s="29">
        <v>2017</v>
      </c>
      <c r="I77" s="29">
        <v>2016</v>
      </c>
      <c r="J77" s="29">
        <v>2015</v>
      </c>
    </row>
    <row r="78" spans="1:10">
      <c r="A78" s="29" t="s">
        <v>181</v>
      </c>
      <c r="B78">
        <v>96995</v>
      </c>
      <c r="C78">
        <v>99803</v>
      </c>
      <c r="D78">
        <v>94680</v>
      </c>
      <c r="E78">
        <v>57411</v>
      </c>
      <c r="F78">
        <v>55256</v>
      </c>
      <c r="G78">
        <v>59531</v>
      </c>
      <c r="H78">
        <v>48351</v>
      </c>
      <c r="I78">
        <v>45687</v>
      </c>
      <c r="J78">
        <v>53394</v>
      </c>
    </row>
    <row r="79" spans="1:10">
      <c r="A79" s="29" t="s">
        <v>182</v>
      </c>
      <c r="B79">
        <v>110543</v>
      </c>
      <c r="C79">
        <v>122151</v>
      </c>
      <c r="D79">
        <v>104038</v>
      </c>
      <c r="E79">
        <v>80674</v>
      </c>
      <c r="F79">
        <v>69391</v>
      </c>
      <c r="G79">
        <v>77434</v>
      </c>
      <c r="H79">
        <v>64225</v>
      </c>
      <c r="I79">
        <v>66231</v>
      </c>
      <c r="J79">
        <v>81266</v>
      </c>
    </row>
    <row r="80" spans="1:10">
      <c r="A80" s="29" t="s">
        <v>130</v>
      </c>
      <c r="B80">
        <v>11519</v>
      </c>
      <c r="C80">
        <v>11104</v>
      </c>
      <c r="D80">
        <v>11284</v>
      </c>
      <c r="E80">
        <v>11056</v>
      </c>
      <c r="F80">
        <v>12547</v>
      </c>
      <c r="G80">
        <v>10903</v>
      </c>
      <c r="H80">
        <v>10157</v>
      </c>
      <c r="I80">
        <v>10505</v>
      </c>
      <c r="J80">
        <v>11257</v>
      </c>
    </row>
    <row r="81" spans="1:10">
      <c r="A81" s="29" t="s">
        <v>183</v>
      </c>
      <c r="B81">
        <v>0</v>
      </c>
      <c r="C81">
        <v>895</v>
      </c>
      <c r="D81">
        <v>-4774</v>
      </c>
      <c r="E81">
        <v>-215</v>
      </c>
      <c r="F81">
        <v>-340</v>
      </c>
      <c r="G81">
        <v>-32590</v>
      </c>
      <c r="H81">
        <v>5966</v>
      </c>
      <c r="I81">
        <v>4938</v>
      </c>
      <c r="J81">
        <v>1382</v>
      </c>
    </row>
    <row r="82" spans="1:10">
      <c r="A82" s="29" t="s">
        <v>184</v>
      </c>
      <c r="B82">
        <v>10833</v>
      </c>
      <c r="C82">
        <v>9038</v>
      </c>
      <c r="D82">
        <v>7906</v>
      </c>
      <c r="E82">
        <v>6829</v>
      </c>
      <c r="F82">
        <v>6068</v>
      </c>
      <c r="G82">
        <v>5340</v>
      </c>
      <c r="H82">
        <v>4840</v>
      </c>
      <c r="I82">
        <v>4210</v>
      </c>
      <c r="J82">
        <v>3586</v>
      </c>
    </row>
    <row r="83" spans="1:10">
      <c r="A83" s="29" t="s">
        <v>185</v>
      </c>
      <c r="B83">
        <v>-2227</v>
      </c>
      <c r="C83">
        <v>111</v>
      </c>
      <c r="D83">
        <v>-147</v>
      </c>
      <c r="E83">
        <v>-97</v>
      </c>
      <c r="F83">
        <v>-652</v>
      </c>
      <c r="G83">
        <v>-444</v>
      </c>
      <c r="H83">
        <v>-166</v>
      </c>
      <c r="I83">
        <v>486</v>
      </c>
      <c r="J83">
        <v>385</v>
      </c>
    </row>
    <row r="84" spans="1:10">
      <c r="A84" s="29" t="s">
        <v>186</v>
      </c>
      <c r="B84">
        <v>-6577</v>
      </c>
      <c r="C84">
        <v>1200</v>
      </c>
      <c r="D84">
        <v>-4911</v>
      </c>
      <c r="E84">
        <v>5690</v>
      </c>
      <c r="F84">
        <v>-3488</v>
      </c>
      <c r="G84">
        <v>34694</v>
      </c>
      <c r="H84">
        <v>-4923</v>
      </c>
      <c r="I84">
        <v>405</v>
      </c>
      <c r="J84">
        <v>11262</v>
      </c>
    </row>
    <row r="85" spans="1:10">
      <c r="A85" s="29" t="s">
        <v>187</v>
      </c>
      <c r="B85">
        <v>-1688</v>
      </c>
      <c r="C85">
        <v>-1823</v>
      </c>
      <c r="D85">
        <v>-10125</v>
      </c>
      <c r="E85">
        <v>6917</v>
      </c>
      <c r="F85">
        <v>245</v>
      </c>
      <c r="G85">
        <v>-5322</v>
      </c>
      <c r="H85">
        <v>-2093</v>
      </c>
      <c r="I85">
        <v>527</v>
      </c>
      <c r="J85">
        <v>417</v>
      </c>
    </row>
    <row r="86" spans="1:10">
      <c r="A86" s="29" t="s">
        <v>143</v>
      </c>
      <c r="B86">
        <v>-1618</v>
      </c>
      <c r="C86">
        <v>1484</v>
      </c>
      <c r="D86">
        <v>-2642</v>
      </c>
      <c r="E86">
        <v>-127</v>
      </c>
      <c r="F86">
        <v>-289</v>
      </c>
      <c r="G86">
        <v>828</v>
      </c>
      <c r="H86">
        <v>-2723</v>
      </c>
      <c r="I86">
        <v>217</v>
      </c>
      <c r="J86">
        <v>-238</v>
      </c>
    </row>
    <row r="87" spans="1:10">
      <c r="A87" s="29" t="s">
        <v>155</v>
      </c>
      <c r="B87">
        <v>-1889</v>
      </c>
      <c r="C87">
        <v>9448</v>
      </c>
      <c r="D87">
        <v>12326</v>
      </c>
      <c r="E87">
        <v>-4062</v>
      </c>
      <c r="F87">
        <v>-1923</v>
      </c>
      <c r="G87">
        <v>9175</v>
      </c>
      <c r="H87">
        <v>8966</v>
      </c>
      <c r="I87">
        <v>2117</v>
      </c>
      <c r="J87">
        <v>5001</v>
      </c>
    </row>
    <row r="88" spans="1:10">
      <c r="A88" s="29" t="s">
        <v>158</v>
      </c>
      <c r="B88">
        <v>-2653</v>
      </c>
      <c r="C88">
        <v>478</v>
      </c>
      <c r="D88">
        <v>1676</v>
      </c>
      <c r="E88">
        <v>2081</v>
      </c>
      <c r="F88">
        <v>-625</v>
      </c>
      <c r="G88">
        <v>-3</v>
      </c>
      <c r="H88">
        <v>-593</v>
      </c>
      <c r="I88">
        <v>-1554</v>
      </c>
      <c r="J88">
        <v>1042</v>
      </c>
    </row>
    <row r="89" spans="1:10">
      <c r="A89" s="29" t="s">
        <v>188</v>
      </c>
      <c r="B89">
        <v>1271</v>
      </c>
      <c r="C89">
        <v>-8387</v>
      </c>
      <c r="D89">
        <v>-6146</v>
      </c>
      <c r="E89">
        <v>881</v>
      </c>
      <c r="F89">
        <v>-896</v>
      </c>
      <c r="G89">
        <v>30016</v>
      </c>
      <c r="H89">
        <v>-8480</v>
      </c>
      <c r="I89">
        <v>-902</v>
      </c>
      <c r="J89">
        <v>5040</v>
      </c>
    </row>
    <row r="90" spans="1:10">
      <c r="A90" s="29" t="s">
        <v>189</v>
      </c>
      <c r="B90">
        <v>3705</v>
      </c>
      <c r="C90">
        <v>-22354</v>
      </c>
      <c r="D90">
        <v>-14545</v>
      </c>
      <c r="E90">
        <v>-4289</v>
      </c>
      <c r="F90">
        <v>45896</v>
      </c>
      <c r="G90">
        <v>16066</v>
      </c>
      <c r="H90">
        <v>-46446</v>
      </c>
      <c r="I90">
        <v>-45977</v>
      </c>
      <c r="J90">
        <v>-56274</v>
      </c>
    </row>
    <row r="91" spans="1:10">
      <c r="A91" s="29" t="s">
        <v>190</v>
      </c>
      <c r="B91">
        <v>-10959</v>
      </c>
      <c r="C91">
        <v>-10708</v>
      </c>
      <c r="D91">
        <v>-11085</v>
      </c>
      <c r="E91">
        <v>-7309</v>
      </c>
      <c r="F91">
        <v>-10495</v>
      </c>
      <c r="G91">
        <v>-13313</v>
      </c>
      <c r="H91">
        <v>-12795</v>
      </c>
      <c r="I91">
        <v>-13548</v>
      </c>
      <c r="J91">
        <v>-11488</v>
      </c>
    </row>
    <row r="92" spans="1:10">
      <c r="A92" s="29" t="s">
        <v>191</v>
      </c>
      <c r="B92">
        <v>0</v>
      </c>
      <c r="C92">
        <v>-306</v>
      </c>
      <c r="D92">
        <v>-33</v>
      </c>
      <c r="E92">
        <v>-1524</v>
      </c>
      <c r="F92">
        <v>-624</v>
      </c>
      <c r="G92">
        <v>-721</v>
      </c>
      <c r="H92">
        <v>-329</v>
      </c>
      <c r="I92">
        <v>-297</v>
      </c>
      <c r="J92">
        <v>-343</v>
      </c>
    </row>
    <row r="93" spans="1:10">
      <c r="A93" s="29" t="s">
        <v>192</v>
      </c>
      <c r="B93">
        <v>-29513</v>
      </c>
      <c r="C93">
        <v>-76923</v>
      </c>
      <c r="D93">
        <v>-109558</v>
      </c>
      <c r="E93">
        <v>-114938</v>
      </c>
      <c r="F93">
        <v>-40631</v>
      </c>
      <c r="G93">
        <v>-73227</v>
      </c>
      <c r="H93">
        <v>-160007</v>
      </c>
      <c r="I93">
        <v>-143816</v>
      </c>
      <c r="J93">
        <v>-166402</v>
      </c>
    </row>
    <row r="94" spans="1:10">
      <c r="A94" s="29" t="s">
        <v>193</v>
      </c>
      <c r="B94">
        <v>45514</v>
      </c>
      <c r="C94">
        <v>67363</v>
      </c>
      <c r="D94">
        <v>106483</v>
      </c>
      <c r="E94">
        <v>120391</v>
      </c>
      <c r="F94">
        <v>98724</v>
      </c>
      <c r="G94">
        <v>104072</v>
      </c>
      <c r="H94">
        <v>126465</v>
      </c>
      <c r="I94">
        <v>111794</v>
      </c>
      <c r="J94">
        <v>121985</v>
      </c>
    </row>
    <row r="95" spans="1:10">
      <c r="A95" s="29" t="s">
        <v>194</v>
      </c>
      <c r="B95">
        <v>-1337</v>
      </c>
      <c r="C95">
        <v>-2086</v>
      </c>
      <c r="D95">
        <v>-385</v>
      </c>
      <c r="E95">
        <v>-909</v>
      </c>
      <c r="F95">
        <v>-1078</v>
      </c>
      <c r="G95">
        <v>-745</v>
      </c>
      <c r="H95">
        <v>-124</v>
      </c>
      <c r="I95">
        <v>-924</v>
      </c>
      <c r="J95">
        <v>-26</v>
      </c>
    </row>
    <row r="96" spans="1:10">
      <c r="A96" s="29" t="s">
        <v>195</v>
      </c>
      <c r="B96">
        <v>-108488</v>
      </c>
      <c r="C96">
        <v>-110749</v>
      </c>
      <c r="D96">
        <v>-93353</v>
      </c>
      <c r="E96">
        <v>-86820</v>
      </c>
      <c r="F96">
        <v>-90976</v>
      </c>
      <c r="G96">
        <v>-87876</v>
      </c>
      <c r="H96">
        <v>-17974</v>
      </c>
      <c r="I96">
        <v>-20890</v>
      </c>
      <c r="J96">
        <v>-17716</v>
      </c>
    </row>
    <row r="97" spans="1:10">
      <c r="A97" s="29" t="s">
        <v>196</v>
      </c>
      <c r="B97">
        <v>-5923</v>
      </c>
      <c r="C97">
        <v>-4078</v>
      </c>
      <c r="D97">
        <v>-11643</v>
      </c>
      <c r="E97">
        <v>-3462</v>
      </c>
      <c r="F97">
        <v>-1842</v>
      </c>
      <c r="G97">
        <v>-469</v>
      </c>
      <c r="H97">
        <v>-25162</v>
      </c>
      <c r="I97">
        <v>-22454</v>
      </c>
      <c r="J97">
        <v>-27114</v>
      </c>
    </row>
    <row r="98" spans="1:10">
      <c r="A98" s="29" t="s">
        <v>197</v>
      </c>
      <c r="B98">
        <v>0</v>
      </c>
      <c r="C98">
        <v>0</v>
      </c>
      <c r="D98">
        <v>1105</v>
      </c>
      <c r="E98">
        <v>880</v>
      </c>
      <c r="F98">
        <v>781</v>
      </c>
      <c r="G98">
        <v>669</v>
      </c>
      <c r="H98">
        <v>555</v>
      </c>
      <c r="I98">
        <v>495</v>
      </c>
      <c r="J98">
        <v>543</v>
      </c>
    </row>
    <row r="99" spans="1:10">
      <c r="A99" s="29" t="s">
        <v>198</v>
      </c>
      <c r="B99">
        <v>-82981</v>
      </c>
      <c r="C99">
        <v>-95625</v>
      </c>
      <c r="D99">
        <v>-92527</v>
      </c>
      <c r="E99">
        <v>-75992</v>
      </c>
      <c r="F99">
        <v>-69714</v>
      </c>
      <c r="G99">
        <v>-75265</v>
      </c>
      <c r="H99">
        <v>-34774</v>
      </c>
      <c r="I99">
        <v>-31292</v>
      </c>
      <c r="J99">
        <v>-36752</v>
      </c>
    </row>
    <row r="100" spans="1:10">
      <c r="A100" s="29" t="s">
        <v>199</v>
      </c>
      <c r="B100">
        <v>-15025</v>
      </c>
      <c r="C100">
        <v>-14841</v>
      </c>
      <c r="D100">
        <v>-14467</v>
      </c>
      <c r="E100">
        <v>-14081</v>
      </c>
      <c r="F100">
        <v>-14119</v>
      </c>
      <c r="G100">
        <v>-13712</v>
      </c>
      <c r="H100">
        <v>-12769</v>
      </c>
      <c r="I100">
        <v>-12150</v>
      </c>
      <c r="J100">
        <v>-11561</v>
      </c>
    </row>
    <row r="101" spans="1:10">
      <c r="A101" s="29" t="s">
        <v>200</v>
      </c>
      <c r="B101">
        <v>-4559</v>
      </c>
      <c r="C101">
        <v>3795</v>
      </c>
      <c r="D101">
        <v>1998</v>
      </c>
      <c r="E101">
        <v>-209</v>
      </c>
      <c r="F101">
        <v>-5301</v>
      </c>
      <c r="G101">
        <v>632</v>
      </c>
      <c r="H101">
        <v>4407</v>
      </c>
      <c r="I101">
        <v>98</v>
      </c>
      <c r="J101">
        <v>3483</v>
      </c>
    </row>
    <row r="102" spans="1:10">
      <c r="A102" s="29" t="s">
        <v>201</v>
      </c>
      <c r="B102">
        <v>0</v>
      </c>
      <c r="C102">
        <v>0</v>
      </c>
      <c r="D102">
        <v>0</v>
      </c>
      <c r="E102">
        <v>0</v>
      </c>
      <c r="F102">
        <v>0</v>
      </c>
      <c r="G102">
        <v>0</v>
      </c>
      <c r="H102">
        <v>0</v>
      </c>
      <c r="I102">
        <v>0</v>
      </c>
      <c r="J102">
        <v>0</v>
      </c>
    </row>
    <row r="103" spans="1:10">
      <c r="A103" s="29" t="s">
        <v>202</v>
      </c>
      <c r="B103">
        <v>5760</v>
      </c>
      <c r="C103">
        <v>-10952</v>
      </c>
      <c r="D103">
        <v>-3860</v>
      </c>
      <c r="E103">
        <v>-10435</v>
      </c>
      <c r="F103">
        <v>24311</v>
      </c>
      <c r="G103">
        <v>5624</v>
      </c>
      <c r="H103">
        <v>-195</v>
      </c>
      <c r="I103">
        <v>-636</v>
      </c>
      <c r="J103">
        <v>7276</v>
      </c>
    </row>
    <row r="104" spans="1:10">
      <c r="A104" s="29" t="s">
        <v>203</v>
      </c>
      <c r="B104">
        <v>24977</v>
      </c>
      <c r="C104">
        <v>35929</v>
      </c>
      <c r="D104">
        <v>39789</v>
      </c>
      <c r="E104">
        <v>50224</v>
      </c>
      <c r="F104">
        <v>25913</v>
      </c>
      <c r="G104">
        <v>20289</v>
      </c>
      <c r="H104">
        <v>20484</v>
      </c>
      <c r="I104">
        <v>21120</v>
      </c>
      <c r="J104">
        <v>13844</v>
      </c>
    </row>
    <row r="105" spans="1:10">
      <c r="A105" s="29" t="s">
        <v>204</v>
      </c>
      <c r="B105">
        <v>30737</v>
      </c>
      <c r="C105">
        <v>24977</v>
      </c>
      <c r="D105">
        <v>35929</v>
      </c>
      <c r="E105">
        <v>39789</v>
      </c>
      <c r="F105">
        <v>50224</v>
      </c>
      <c r="G105">
        <v>25913</v>
      </c>
      <c r="H105">
        <v>20289</v>
      </c>
      <c r="I105">
        <v>20484</v>
      </c>
      <c r="J105">
        <v>21120</v>
      </c>
    </row>
    <row r="106" spans="1:10">
      <c r="A106" s="29" t="s">
        <v>205</v>
      </c>
      <c r="B106">
        <v>99584</v>
      </c>
      <c r="C106">
        <v>111443</v>
      </c>
      <c r="D106">
        <v>92953</v>
      </c>
      <c r="E106">
        <v>73365</v>
      </c>
      <c r="F106">
        <v>58896</v>
      </c>
      <c r="G106">
        <v>64121</v>
      </c>
      <c r="H106">
        <v>51430</v>
      </c>
      <c r="I106">
        <v>52683</v>
      </c>
      <c r="J106">
        <v>69778</v>
      </c>
    </row>
    <row r="107" spans="1:10">
      <c r="A107" s="29" t="s">
        <v>206</v>
      </c>
      <c r="B107">
        <v>110543</v>
      </c>
      <c r="C107">
        <v>122151</v>
      </c>
      <c r="D107">
        <v>104038</v>
      </c>
      <c r="E107">
        <v>80674</v>
      </c>
      <c r="F107">
        <v>69391</v>
      </c>
      <c r="G107">
        <v>77434</v>
      </c>
      <c r="H107">
        <v>64225</v>
      </c>
      <c r="I107">
        <v>66231</v>
      </c>
      <c r="J107">
        <v>81266</v>
      </c>
    </row>
    <row r="108" spans="1:10">
      <c r="A108" s="29" t="s">
        <v>207</v>
      </c>
      <c r="B108">
        <v>-10959</v>
      </c>
      <c r="C108">
        <v>-10708</v>
      </c>
      <c r="D108">
        <v>-11085</v>
      </c>
      <c r="E108">
        <v>-7309</v>
      </c>
      <c r="F108">
        <v>-10495</v>
      </c>
      <c r="G108">
        <v>-13313</v>
      </c>
      <c r="H108">
        <v>-12795</v>
      </c>
      <c r="I108">
        <v>-13548</v>
      </c>
      <c r="J108">
        <v>-11488</v>
      </c>
    </row>
    <row r="109" spans="1:10">
      <c r="A109" s="15" t="s">
        <v>262</v>
      </c>
      <c r="B109" s="2">
        <f>ABS(B108)/B2</f>
        <v>2.859230076835775E-2</v>
      </c>
      <c r="C109" s="2">
        <f t="shared" ref="C109:J109" si="5">ABS(C108)/C2</f>
        <v>2.7155058732831552E-2</v>
      </c>
      <c r="D109" s="2">
        <f t="shared" si="5"/>
        <v>3.0302036264033657E-2</v>
      </c>
      <c r="E109" s="2">
        <f t="shared" si="5"/>
        <v>2.6625138881299748E-2</v>
      </c>
      <c r="F109" s="2">
        <f t="shared" si="5"/>
        <v>4.033838892433525E-2</v>
      </c>
      <c r="G109" s="2">
        <f t="shared" si="5"/>
        <v>5.0125190609762983E-2</v>
      </c>
      <c r="H109" s="2">
        <f t="shared" si="5"/>
        <v>5.5816327420888698E-2</v>
      </c>
      <c r="I109" s="2">
        <f t="shared" si="5"/>
        <v>6.2827225130890049E-2</v>
      </c>
      <c r="J109" s="2">
        <f t="shared" si="5"/>
        <v>4.9153884004021993E-2</v>
      </c>
    </row>
  </sheetData>
  <pageMargins left="0.7" right="0.7" top="0.75" bottom="0.75" header="0.3" footer="0.3"/>
  <drawing r:id="rId1"/>
  <extLst>
    <ext xmlns:x14="http://schemas.microsoft.com/office/spreadsheetml/2009/9/main" uri="{05C60535-1F16-4fd2-B633-F4F36F0B64E0}">
      <x14:sparklineGroups xmlns:xm="http://schemas.microsoft.com/office/excel/2006/main">
        <x14:sparklineGroup type="column" displayEmptyCellsAs="span" xr2:uid="{135F0318-69D9-4DF5-90D4-D47923E03003}">
          <x14:colorSeries rgb="FF376092"/>
          <x14:colorNegative rgb="FFD00000"/>
          <x14:colorAxis rgb="FF000000"/>
          <x14:colorMarkers rgb="FFD00000"/>
          <x14:colorFirst rgb="FFD00000"/>
          <x14:colorLast rgb="FFD00000"/>
          <x14:colorHigh rgb="FFD00000"/>
          <x14:colorLow rgb="FFD00000"/>
          <x14:sparklines>
            <x14:sparkline>
              <xm:f>'AAPL financial statement'!B27:J27</xm:f>
              <xm:sqref>K27</xm:sqref>
            </x14:sparkline>
          </x14:sparklines>
        </x14:sparklineGroup>
      </x14:sparklineGroups>
    </ext>
  </extLst>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17B9BB2-426A-42A5-AC8B-613CB4EF6F52}">
  <dimension ref="A1:K54"/>
  <sheetViews>
    <sheetView topLeftCell="A25" workbookViewId="0">
      <selection activeCell="J67" sqref="J67"/>
    </sheetView>
  </sheetViews>
  <sheetFormatPr defaultRowHeight="14.4"/>
  <cols>
    <col min="1" max="1" width="31.109375" bestFit="1" customWidth="1"/>
  </cols>
  <sheetData>
    <row r="1" spans="1:11">
      <c r="A1" s="12" t="s">
        <v>57</v>
      </c>
      <c r="B1" s="12">
        <v>2024</v>
      </c>
      <c r="C1" s="12">
        <v>2023</v>
      </c>
      <c r="D1" s="12">
        <v>2022</v>
      </c>
      <c r="E1" s="12">
        <v>2021</v>
      </c>
      <c r="F1" s="12">
        <v>2020</v>
      </c>
      <c r="G1" s="12">
        <v>2019</v>
      </c>
      <c r="H1" s="12">
        <v>2018</v>
      </c>
      <c r="I1" s="12">
        <v>2017</v>
      </c>
      <c r="J1" s="12">
        <v>2016</v>
      </c>
      <c r="K1" s="12">
        <v>2015</v>
      </c>
    </row>
    <row r="2" spans="1:11">
      <c r="A2" s="12" t="s">
        <v>58</v>
      </c>
      <c r="B2">
        <v>38.51</v>
      </c>
      <c r="C2">
        <v>35.04</v>
      </c>
      <c r="D2">
        <v>26.47</v>
      </c>
      <c r="E2">
        <v>33.369999999999997</v>
      </c>
      <c r="F2">
        <v>34.97</v>
      </c>
      <c r="G2">
        <v>26.53</v>
      </c>
      <c r="H2">
        <v>45.82</v>
      </c>
      <c r="I2">
        <v>20.95</v>
      </c>
      <c r="J2">
        <v>19.739999999999998</v>
      </c>
      <c r="K2">
        <v>29.61</v>
      </c>
    </row>
    <row r="3" spans="1:11">
      <c r="A3" s="12" t="s">
        <v>59</v>
      </c>
      <c r="B3">
        <v>13.85</v>
      </c>
      <c r="C3">
        <v>11.97</v>
      </c>
      <c r="D3">
        <v>9.7100000000000009</v>
      </c>
      <c r="E3">
        <v>12.16</v>
      </c>
      <c r="F3">
        <v>10.83</v>
      </c>
      <c r="G3">
        <v>8.2729999999999997</v>
      </c>
      <c r="H3">
        <v>6.88</v>
      </c>
      <c r="I3">
        <v>5.5289999999999999</v>
      </c>
      <c r="J3">
        <v>4.4489999999999998</v>
      </c>
      <c r="K3">
        <v>3.8580000000000001</v>
      </c>
    </row>
    <row r="4" spans="1:11">
      <c r="A4" s="12" t="s">
        <v>60</v>
      </c>
      <c r="B4">
        <v>12.64</v>
      </c>
      <c r="C4">
        <v>12.3</v>
      </c>
      <c r="D4">
        <v>11.56</v>
      </c>
      <c r="E4">
        <v>14.4</v>
      </c>
      <c r="F4">
        <v>13.09</v>
      </c>
      <c r="G4">
        <v>10.17</v>
      </c>
      <c r="H4">
        <v>9.1790000000000003</v>
      </c>
      <c r="I4">
        <v>7.375</v>
      </c>
      <c r="J4">
        <v>5.6319999999999997</v>
      </c>
      <c r="K4">
        <v>4.508</v>
      </c>
    </row>
    <row r="5" spans="1:11">
      <c r="A5" s="12" t="s">
        <v>61</v>
      </c>
      <c r="B5">
        <v>45.82</v>
      </c>
      <c r="C5">
        <v>42.63</v>
      </c>
      <c r="D5">
        <v>29.55</v>
      </c>
      <c r="E5">
        <v>36.43</v>
      </c>
      <c r="F5">
        <v>34.24</v>
      </c>
      <c r="G5">
        <v>27.21</v>
      </c>
      <c r="H5">
        <v>23.54</v>
      </c>
      <c r="I5">
        <v>17.02</v>
      </c>
      <c r="J5">
        <v>16.23</v>
      </c>
      <c r="K5">
        <v>15.6</v>
      </c>
    </row>
    <row r="6" spans="1:11">
      <c r="A6" s="12" t="s">
        <v>62</v>
      </c>
      <c r="B6">
        <v>28.63</v>
      </c>
      <c r="C6">
        <v>28.95</v>
      </c>
      <c r="D6">
        <v>21.62</v>
      </c>
      <c r="E6">
        <v>26.64</v>
      </c>
      <c r="F6">
        <v>25.52</v>
      </c>
      <c r="G6">
        <v>19.95</v>
      </c>
      <c r="H6">
        <v>17.3</v>
      </c>
      <c r="I6">
        <v>13.51</v>
      </c>
      <c r="J6">
        <v>12.17</v>
      </c>
      <c r="K6">
        <v>12.41</v>
      </c>
    </row>
    <row r="7" spans="1:11">
      <c r="A7" s="12" t="s">
        <v>63</v>
      </c>
      <c r="B7">
        <v>1.7490000000000001</v>
      </c>
      <c r="C7">
        <v>170</v>
      </c>
      <c r="D7">
        <v>1.36</v>
      </c>
      <c r="E7">
        <v>0.84399999999999997</v>
      </c>
      <c r="F7">
        <v>2.5169999999999999</v>
      </c>
      <c r="G7">
        <v>0.193</v>
      </c>
      <c r="H7">
        <v>-2.1280000000000001</v>
      </c>
      <c r="I7">
        <v>0.71599999999999997</v>
      </c>
      <c r="J7">
        <v>0.46700000000000003</v>
      </c>
      <c r="K7">
        <v>-0.67300000000000004</v>
      </c>
    </row>
    <row r="8" spans="1:11">
      <c r="A8" s="12" t="s">
        <v>64</v>
      </c>
      <c r="B8">
        <v>25.63</v>
      </c>
      <c r="C8">
        <v>24.27</v>
      </c>
      <c r="D8">
        <v>19.23</v>
      </c>
      <c r="E8">
        <v>24.52</v>
      </c>
      <c r="F8">
        <v>22.73</v>
      </c>
      <c r="G8">
        <v>18.07</v>
      </c>
      <c r="H8">
        <v>15.71</v>
      </c>
      <c r="I8">
        <v>13.21</v>
      </c>
      <c r="J8">
        <v>10.8</v>
      </c>
      <c r="K8">
        <v>12.43</v>
      </c>
    </row>
    <row r="9" spans="1:11">
      <c r="A9" s="12" t="s">
        <v>65</v>
      </c>
      <c r="B9">
        <v>1.2749999999999999</v>
      </c>
      <c r="C9">
        <v>1.7689999999999999</v>
      </c>
      <c r="D9">
        <v>1.7849999999999999</v>
      </c>
      <c r="E9">
        <v>2.08</v>
      </c>
      <c r="F9">
        <v>2.516</v>
      </c>
      <c r="G9">
        <v>2.5289999999999999</v>
      </c>
      <c r="H9">
        <v>2.9009999999999998</v>
      </c>
      <c r="I9">
        <v>2.4769999999999999</v>
      </c>
      <c r="J9">
        <v>2.3530000000000002</v>
      </c>
      <c r="K9">
        <v>2.5009999999999999</v>
      </c>
    </row>
    <row r="10" spans="1:11">
      <c r="A10" s="12" t="s">
        <v>66</v>
      </c>
      <c r="B10">
        <v>1.2649999999999999</v>
      </c>
      <c r="C10">
        <v>1.7450000000000001</v>
      </c>
      <c r="D10">
        <v>1.7450000000000001</v>
      </c>
      <c r="E10">
        <v>2.0499999999999998</v>
      </c>
      <c r="F10">
        <v>2.4900000000000002</v>
      </c>
      <c r="G10">
        <v>2.4990000000000001</v>
      </c>
      <c r="H10">
        <v>2.855</v>
      </c>
      <c r="I10">
        <v>2.4430000000000001</v>
      </c>
      <c r="J10">
        <v>2.3149999999999999</v>
      </c>
      <c r="K10">
        <v>2.4430000000000001</v>
      </c>
    </row>
    <row r="11" spans="1:11">
      <c r="A11" s="12" t="s">
        <v>67</v>
      </c>
      <c r="B11">
        <v>0.14599999999999999</v>
      </c>
      <c r="C11">
        <v>0.33300000000000002</v>
      </c>
      <c r="D11">
        <v>0.14699999999999999</v>
      </c>
      <c r="E11">
        <v>0.16</v>
      </c>
      <c r="F11">
        <v>0.188</v>
      </c>
      <c r="G11">
        <v>0.16400000000000001</v>
      </c>
      <c r="H11">
        <v>0.20399999999999999</v>
      </c>
      <c r="I11">
        <v>0.11899999999999999</v>
      </c>
      <c r="J11">
        <v>0.11</v>
      </c>
      <c r="K11">
        <v>0.112</v>
      </c>
    </row>
    <row r="12" spans="1:11">
      <c r="A12" s="12" t="s">
        <v>68</v>
      </c>
      <c r="B12">
        <v>0.112</v>
      </c>
      <c r="C12">
        <v>0.14599999999999999</v>
      </c>
      <c r="D12">
        <v>0.16800000000000001</v>
      </c>
      <c r="E12">
        <v>0.20300000000000001</v>
      </c>
      <c r="F12">
        <v>0.23599999999999999</v>
      </c>
      <c r="G12">
        <v>0.27300000000000002</v>
      </c>
      <c r="H12">
        <v>0.316</v>
      </c>
      <c r="I12">
        <v>0.35799999999999998</v>
      </c>
      <c r="J12">
        <v>0.27700000000000002</v>
      </c>
      <c r="K12">
        <v>0.2</v>
      </c>
    </row>
    <row r="13" spans="1:11">
      <c r="A13" s="12" t="s">
        <v>69</v>
      </c>
      <c r="B13">
        <v>0.214</v>
      </c>
      <c r="C13">
        <v>0.29099999999999998</v>
      </c>
      <c r="D13">
        <v>0.36799999999999999</v>
      </c>
      <c r="E13">
        <v>0.47699999999999998</v>
      </c>
      <c r="F13">
        <v>0.6</v>
      </c>
      <c r="G13">
        <v>0.76600000000000001</v>
      </c>
      <c r="H13">
        <v>0.98899999999999999</v>
      </c>
      <c r="I13">
        <v>1.1910000000000001</v>
      </c>
      <c r="J13">
        <v>0.746</v>
      </c>
      <c r="K13">
        <v>0.441</v>
      </c>
    </row>
    <row r="14" spans="1:11">
      <c r="A14" s="12" t="s">
        <v>70</v>
      </c>
      <c r="B14">
        <v>0.13700000000000001</v>
      </c>
      <c r="C14">
        <v>0.21</v>
      </c>
      <c r="D14">
        <v>0.26</v>
      </c>
      <c r="E14">
        <v>0.29599999999999999</v>
      </c>
      <c r="F14">
        <v>0.36199999999999999</v>
      </c>
      <c r="G14">
        <v>0.41599999999999998</v>
      </c>
      <c r="H14">
        <v>0.48499999999999999</v>
      </c>
      <c r="I14">
        <v>0.51200000000000001</v>
      </c>
      <c r="J14">
        <v>0.36199999999999999</v>
      </c>
      <c r="K14">
        <v>0.25800000000000001</v>
      </c>
    </row>
    <row r="15" spans="1:11">
      <c r="A15" s="12" t="s">
        <v>71</v>
      </c>
      <c r="B15">
        <v>0.17699999999999999</v>
      </c>
      <c r="C15">
        <v>0.22500000000000001</v>
      </c>
      <c r="D15">
        <v>0.26900000000000002</v>
      </c>
      <c r="E15">
        <v>0.32300000000000001</v>
      </c>
      <c r="F15">
        <v>0.375</v>
      </c>
      <c r="G15">
        <v>0.434</v>
      </c>
      <c r="H15">
        <v>0.497</v>
      </c>
      <c r="I15">
        <v>0.54400000000000004</v>
      </c>
      <c r="J15">
        <v>0.42699999999999999</v>
      </c>
      <c r="K15">
        <v>0.30599999999999999</v>
      </c>
    </row>
    <row r="16" spans="1:11">
      <c r="A16" s="12" t="s">
        <v>72</v>
      </c>
      <c r="B16">
        <v>37.29</v>
      </c>
      <c r="C16">
        <v>44.98</v>
      </c>
      <c r="D16">
        <v>40.42</v>
      </c>
      <c r="E16">
        <v>29.8</v>
      </c>
      <c r="F16">
        <v>20.440000000000001</v>
      </c>
      <c r="G16">
        <v>15.99</v>
      </c>
      <c r="H16">
        <v>12.83</v>
      </c>
      <c r="I16">
        <v>13.06</v>
      </c>
      <c r="J16">
        <v>20.98</v>
      </c>
      <c r="K16">
        <v>23.25</v>
      </c>
    </row>
    <row r="17" spans="1:11">
      <c r="A17" s="12" t="s">
        <v>73</v>
      </c>
      <c r="B17">
        <v>2.06</v>
      </c>
      <c r="C17">
        <v>1.4610000000000001</v>
      </c>
      <c r="D17">
        <v>1.4530000000000001</v>
      </c>
      <c r="E17">
        <v>1.1319999999999999</v>
      </c>
      <c r="F17">
        <v>0.85499999999999998</v>
      </c>
      <c r="G17">
        <v>0.66600000000000004</v>
      </c>
      <c r="H17">
        <v>0.53600000000000003</v>
      </c>
      <c r="I17">
        <v>0.45800000000000002</v>
      </c>
      <c r="J17">
        <v>0.621</v>
      </c>
      <c r="K17">
        <v>0.82399999999999995</v>
      </c>
    </row>
    <row r="18" spans="1:11">
      <c r="A18" s="12" t="s">
        <v>74</v>
      </c>
      <c r="B18">
        <v>69.760000000000005</v>
      </c>
      <c r="C18">
        <v>68.92</v>
      </c>
      <c r="D18">
        <v>68.400000000000006</v>
      </c>
      <c r="E18">
        <v>68.930000000000007</v>
      </c>
      <c r="F18">
        <v>67.78</v>
      </c>
      <c r="G18">
        <v>65.900000000000006</v>
      </c>
      <c r="H18">
        <v>65.25</v>
      </c>
      <c r="I18">
        <v>64.52</v>
      </c>
      <c r="J18">
        <v>64.040000000000006</v>
      </c>
      <c r="K18">
        <v>64.7</v>
      </c>
    </row>
    <row r="19" spans="1:11">
      <c r="A19" s="12" t="s">
        <v>75</v>
      </c>
      <c r="B19">
        <v>44.64</v>
      </c>
      <c r="C19">
        <v>41.77</v>
      </c>
      <c r="D19">
        <v>42.06</v>
      </c>
      <c r="E19">
        <v>41.59</v>
      </c>
      <c r="F19">
        <v>37.03</v>
      </c>
      <c r="G19">
        <v>34.14</v>
      </c>
      <c r="H19">
        <v>31.77</v>
      </c>
      <c r="I19">
        <v>30.06</v>
      </c>
      <c r="J19">
        <v>28.61</v>
      </c>
      <c r="K19">
        <v>19.41</v>
      </c>
    </row>
    <row r="20" spans="1:11">
      <c r="A20" s="12" t="s">
        <v>76</v>
      </c>
      <c r="B20">
        <v>43.97</v>
      </c>
      <c r="C20">
        <v>42.14</v>
      </c>
      <c r="D20">
        <v>42.22</v>
      </c>
      <c r="E20">
        <v>42.3</v>
      </c>
      <c r="F20">
        <v>37.08</v>
      </c>
      <c r="G20">
        <v>34.72</v>
      </c>
      <c r="H20">
        <v>33.049999999999997</v>
      </c>
      <c r="I20">
        <v>30.96</v>
      </c>
      <c r="J20">
        <v>28.13</v>
      </c>
      <c r="K20">
        <v>19.78</v>
      </c>
    </row>
    <row r="21" spans="1:11">
      <c r="A21" s="12" t="s">
        <v>77</v>
      </c>
      <c r="B21">
        <v>35.96</v>
      </c>
      <c r="C21">
        <v>34.15</v>
      </c>
      <c r="D21">
        <v>36.69</v>
      </c>
      <c r="E21">
        <v>36.450000000000003</v>
      </c>
      <c r="F21">
        <v>30.96</v>
      </c>
      <c r="G21">
        <v>31.18</v>
      </c>
      <c r="H21">
        <v>15.02</v>
      </c>
      <c r="I21">
        <v>26.39</v>
      </c>
      <c r="J21">
        <v>22.53</v>
      </c>
      <c r="K21">
        <v>13.03</v>
      </c>
    </row>
    <row r="22" spans="1:11">
      <c r="A22" s="12" t="s">
        <v>78</v>
      </c>
      <c r="B22">
        <v>48.36</v>
      </c>
      <c r="C22">
        <v>41.33</v>
      </c>
      <c r="D22">
        <v>44.91</v>
      </c>
      <c r="E22">
        <v>45.65</v>
      </c>
      <c r="F22">
        <v>42.43</v>
      </c>
      <c r="G22">
        <v>41.47</v>
      </c>
      <c r="H22">
        <v>39.76</v>
      </c>
      <c r="I22">
        <v>40.909999999999997</v>
      </c>
      <c r="J22">
        <v>36.56</v>
      </c>
      <c r="K22">
        <v>31.08</v>
      </c>
    </row>
    <row r="23" spans="1:11">
      <c r="A23" s="12" t="s">
        <v>79</v>
      </c>
      <c r="B23">
        <v>30.22</v>
      </c>
      <c r="C23">
        <v>28.07</v>
      </c>
      <c r="D23">
        <v>32.86</v>
      </c>
      <c r="E23">
        <v>33.39</v>
      </c>
      <c r="F23">
        <v>31.63</v>
      </c>
      <c r="G23">
        <v>30.4</v>
      </c>
      <c r="H23">
        <v>29.22</v>
      </c>
      <c r="I23">
        <v>32.49</v>
      </c>
      <c r="J23">
        <v>27.41</v>
      </c>
      <c r="K23">
        <v>24.72</v>
      </c>
    </row>
    <row r="24" spans="1:11">
      <c r="A24" s="26" t="s">
        <v>80</v>
      </c>
      <c r="B24">
        <v>17.21</v>
      </c>
      <c r="C24">
        <v>17.559999999999999</v>
      </c>
      <c r="D24">
        <v>19.940000000000001</v>
      </c>
      <c r="E24">
        <v>18.36</v>
      </c>
      <c r="F24">
        <v>14.7</v>
      </c>
      <c r="G24">
        <v>13.69</v>
      </c>
      <c r="H24">
        <v>6.4</v>
      </c>
      <c r="I24">
        <v>10.57</v>
      </c>
      <c r="J24">
        <v>10.6</v>
      </c>
      <c r="K24">
        <v>6.92</v>
      </c>
    </row>
    <row r="25" spans="1:11">
      <c r="A25" s="26" t="s">
        <v>81</v>
      </c>
      <c r="B25">
        <v>32.83</v>
      </c>
      <c r="C25">
        <v>35.090000000000003</v>
      </c>
      <c r="D25">
        <v>43.68</v>
      </c>
      <c r="E25">
        <v>43.15</v>
      </c>
      <c r="F25">
        <v>37.43</v>
      </c>
      <c r="G25">
        <v>38.35</v>
      </c>
      <c r="H25">
        <v>20.03</v>
      </c>
      <c r="I25">
        <v>35.21</v>
      </c>
      <c r="J25">
        <v>28.53</v>
      </c>
      <c r="K25">
        <v>15.23</v>
      </c>
    </row>
    <row r="26" spans="1:11">
      <c r="A26" s="26" t="s">
        <v>82</v>
      </c>
      <c r="B26">
        <v>28.29</v>
      </c>
      <c r="C26">
        <v>28.76</v>
      </c>
      <c r="D26">
        <v>30.91</v>
      </c>
      <c r="E26">
        <v>28.52</v>
      </c>
      <c r="F26">
        <v>23.13</v>
      </c>
      <c r="G26">
        <v>19.78</v>
      </c>
      <c r="H26">
        <v>17.5</v>
      </c>
      <c r="I26">
        <v>16.440000000000001</v>
      </c>
      <c r="J26">
        <v>19.41</v>
      </c>
      <c r="K26">
        <v>14.37</v>
      </c>
    </row>
    <row r="27" spans="1:11">
      <c r="A27" s="26" t="s">
        <v>83</v>
      </c>
      <c r="B27">
        <v>24.28</v>
      </c>
      <c r="C27">
        <v>26.26</v>
      </c>
      <c r="D27">
        <v>28.32</v>
      </c>
      <c r="E27">
        <v>26.09</v>
      </c>
      <c r="F27">
        <v>20.53</v>
      </c>
      <c r="G27">
        <v>18.75</v>
      </c>
      <c r="H27">
        <v>8.4499999999999993</v>
      </c>
      <c r="I27">
        <v>14.65</v>
      </c>
      <c r="J27">
        <v>16.34</v>
      </c>
      <c r="K27">
        <v>9.91</v>
      </c>
    </row>
    <row r="28" spans="1:11">
      <c r="A28" s="12" t="s">
        <v>84</v>
      </c>
      <c r="B28">
        <v>4.306</v>
      </c>
      <c r="C28">
        <v>4.3529999999999998</v>
      </c>
      <c r="D28">
        <v>4.4800000000000004</v>
      </c>
      <c r="E28">
        <v>4.4180000000000001</v>
      </c>
      <c r="F28">
        <v>4.468</v>
      </c>
      <c r="G28">
        <v>4.2619999999999996</v>
      </c>
      <c r="H28">
        <v>4.1680000000000001</v>
      </c>
      <c r="I28">
        <v>4.8789999999999996</v>
      </c>
      <c r="J28">
        <v>4.9870000000000001</v>
      </c>
      <c r="K28">
        <v>5.226</v>
      </c>
    </row>
    <row r="29" spans="1:11">
      <c r="A29" s="12" t="s">
        <v>85</v>
      </c>
      <c r="B29">
        <v>3.3690000000000002</v>
      </c>
      <c r="C29">
        <v>3.64</v>
      </c>
      <c r="D29">
        <v>3.2970000000000002</v>
      </c>
      <c r="E29">
        <v>3.4449999999999998</v>
      </c>
      <c r="F29">
        <v>3.677</v>
      </c>
      <c r="G29">
        <v>4.5739999999999998</v>
      </c>
      <c r="H29">
        <v>4.4509999999999996</v>
      </c>
      <c r="I29">
        <v>4.6360000000000001</v>
      </c>
      <c r="J29">
        <v>4.7519999999999998</v>
      </c>
      <c r="K29">
        <v>5.0129999999999999</v>
      </c>
    </row>
    <row r="30" spans="1:11">
      <c r="A30" s="12" t="s">
        <v>86</v>
      </c>
      <c r="B30">
        <v>59.48</v>
      </c>
      <c r="C30">
        <v>26.35</v>
      </c>
      <c r="D30">
        <v>16.739999999999998</v>
      </c>
      <c r="E30">
        <v>19.809999999999999</v>
      </c>
      <c r="F30">
        <v>24.32</v>
      </c>
      <c r="G30">
        <v>20.8</v>
      </c>
      <c r="H30">
        <v>14.41</v>
      </c>
      <c r="I30">
        <v>15.71</v>
      </c>
      <c r="J30">
        <v>14.56</v>
      </c>
      <c r="K30">
        <v>11.38</v>
      </c>
    </row>
    <row r="31" spans="1:11">
      <c r="A31" s="12" t="s">
        <v>87</v>
      </c>
      <c r="B31">
        <v>1.5860000000000001</v>
      </c>
      <c r="C31">
        <v>1.927</v>
      </c>
      <c r="D31">
        <v>2.2650000000000001</v>
      </c>
      <c r="E31">
        <v>2.3740000000000001</v>
      </c>
      <c r="F31">
        <v>2.7029999999999998</v>
      </c>
      <c r="G31">
        <v>2.8690000000000002</v>
      </c>
      <c r="H31">
        <v>3.0529999999999999</v>
      </c>
      <c r="I31">
        <v>4.069</v>
      </c>
      <c r="J31">
        <v>4.9660000000000002</v>
      </c>
      <c r="K31">
        <v>6.3529999999999998</v>
      </c>
    </row>
    <row r="32" spans="1:11">
      <c r="A32" s="12" t="s">
        <v>88</v>
      </c>
      <c r="B32">
        <v>0.47899999999999998</v>
      </c>
      <c r="C32">
        <v>0.51400000000000001</v>
      </c>
      <c r="D32">
        <v>0.54300000000000004</v>
      </c>
      <c r="E32">
        <v>0.504</v>
      </c>
      <c r="F32">
        <v>0.47499999999999998</v>
      </c>
      <c r="G32">
        <v>0.439</v>
      </c>
      <c r="H32">
        <v>0.42599999999999999</v>
      </c>
      <c r="I32">
        <v>0.40100000000000002</v>
      </c>
      <c r="J32">
        <v>0.47099999999999997</v>
      </c>
      <c r="K32">
        <v>0.53100000000000003</v>
      </c>
    </row>
    <row r="33" spans="1:11">
      <c r="A33" s="12" t="s">
        <v>89</v>
      </c>
      <c r="B33">
        <v>32.99</v>
      </c>
      <c r="C33">
        <v>28.46</v>
      </c>
      <c r="D33">
        <v>26.45</v>
      </c>
      <c r="E33">
        <v>22.27</v>
      </c>
      <c r="F33">
        <v>18.79</v>
      </c>
      <c r="G33">
        <v>16.399999999999999</v>
      </c>
      <c r="H33">
        <v>14.33</v>
      </c>
      <c r="I33">
        <v>12.47</v>
      </c>
      <c r="J33">
        <v>11.5</v>
      </c>
      <c r="K33">
        <v>11.44</v>
      </c>
    </row>
    <row r="34" spans="1:11">
      <c r="A34" s="12" t="s">
        <v>90</v>
      </c>
      <c r="B34">
        <v>15.95</v>
      </c>
      <c r="C34">
        <v>11.76</v>
      </c>
      <c r="D34">
        <v>11.88</v>
      </c>
      <c r="E34">
        <v>10.17</v>
      </c>
      <c r="F34">
        <v>7.9729999999999999</v>
      </c>
      <c r="G34">
        <v>6.8010000000000002</v>
      </c>
      <c r="H34">
        <v>5.6989999999999998</v>
      </c>
      <c r="I34">
        <v>5.0999999999999996</v>
      </c>
      <c r="J34">
        <v>4.2050000000000001</v>
      </c>
      <c r="K34">
        <v>3.556</v>
      </c>
    </row>
    <row r="35" spans="1:11">
      <c r="A35" s="26" t="s">
        <v>91</v>
      </c>
      <c r="B35">
        <v>9.968</v>
      </c>
      <c r="C35">
        <v>7.9880000000000004</v>
      </c>
      <c r="D35">
        <v>8.6910000000000007</v>
      </c>
      <c r="E35">
        <v>7.4359999999999999</v>
      </c>
      <c r="F35">
        <v>5.944</v>
      </c>
      <c r="G35">
        <v>4.9859999999999998</v>
      </c>
      <c r="H35">
        <v>4.1890000000000001</v>
      </c>
      <c r="I35">
        <v>4.0510000000000002</v>
      </c>
      <c r="J35">
        <v>3.1520000000000001</v>
      </c>
      <c r="K35">
        <v>2.8290000000000002</v>
      </c>
    </row>
    <row r="36" spans="1:11">
      <c r="A36" s="12" t="s">
        <v>92</v>
      </c>
      <c r="B36">
        <v>10.17</v>
      </c>
      <c r="C36">
        <v>14.94</v>
      </c>
      <c r="D36">
        <v>13.98</v>
      </c>
      <c r="E36">
        <v>17.27</v>
      </c>
      <c r="F36">
        <v>17.940000000000001</v>
      </c>
      <c r="G36">
        <v>17.440000000000001</v>
      </c>
      <c r="H36">
        <v>17.37</v>
      </c>
      <c r="I36">
        <v>17.170000000000002</v>
      </c>
      <c r="J36">
        <v>14.29</v>
      </c>
      <c r="K36">
        <v>11.8</v>
      </c>
    </row>
    <row r="37" spans="1:11">
      <c r="A37" s="26" t="s">
        <v>93</v>
      </c>
      <c r="B37">
        <v>11.86</v>
      </c>
      <c r="C37">
        <v>9.718</v>
      </c>
      <c r="D37">
        <v>9.7040000000000006</v>
      </c>
      <c r="E37">
        <v>8.1189999999999998</v>
      </c>
      <c r="F37">
        <v>5.819</v>
      </c>
      <c r="G37">
        <v>5.1139999999999999</v>
      </c>
      <c r="H37">
        <v>2.1520000000000001</v>
      </c>
      <c r="I37">
        <v>3.2909999999999999</v>
      </c>
      <c r="J37">
        <v>2.5920000000000001</v>
      </c>
      <c r="K37">
        <v>1.4910000000000001</v>
      </c>
    </row>
    <row r="38" spans="1:11">
      <c r="A38" s="12" t="s">
        <v>94</v>
      </c>
      <c r="B38">
        <v>17.73</v>
      </c>
      <c r="C38">
        <v>13.75</v>
      </c>
      <c r="D38">
        <v>13.05</v>
      </c>
      <c r="E38">
        <v>10.71</v>
      </c>
      <c r="F38">
        <v>8.5749999999999993</v>
      </c>
      <c r="G38">
        <v>7.1109999999999998</v>
      </c>
      <c r="H38">
        <v>5.8460000000000001</v>
      </c>
      <c r="I38">
        <v>4.7610000000000001</v>
      </c>
      <c r="J38">
        <v>4.0410000000000004</v>
      </c>
      <c r="K38">
        <v>2.9489999999999998</v>
      </c>
    </row>
    <row r="39" spans="1:11">
      <c r="A39" s="12" t="s">
        <v>95</v>
      </c>
      <c r="B39">
        <v>2.93</v>
      </c>
      <c r="C39">
        <v>2.6589999999999998</v>
      </c>
      <c r="D39">
        <v>2.419</v>
      </c>
      <c r="E39">
        <v>2.1890000000000001</v>
      </c>
      <c r="F39">
        <v>1.9890000000000001</v>
      </c>
      <c r="G39">
        <v>1.8</v>
      </c>
      <c r="H39">
        <v>1.649</v>
      </c>
      <c r="I39">
        <v>1.5289999999999999</v>
      </c>
      <c r="J39">
        <v>1.389</v>
      </c>
      <c r="K39">
        <v>1.2090000000000001</v>
      </c>
    </row>
    <row r="40" spans="1:11">
      <c r="A40" s="12" t="s">
        <v>96</v>
      </c>
      <c r="B40">
        <v>454.3</v>
      </c>
      <c r="C40">
        <v>333.7</v>
      </c>
      <c r="D40">
        <v>251</v>
      </c>
      <c r="E40">
        <v>262.60000000000002</v>
      </c>
      <c r="F40">
        <v>194.9</v>
      </c>
      <c r="G40">
        <v>128.5</v>
      </c>
      <c r="H40">
        <v>91.86</v>
      </c>
      <c r="I40">
        <v>62.89</v>
      </c>
      <c r="J40">
        <v>43.66</v>
      </c>
      <c r="K40">
        <v>36.659999999999997</v>
      </c>
    </row>
    <row r="41" spans="1:11">
      <c r="A41" s="12" t="s">
        <v>97</v>
      </c>
      <c r="B41">
        <v>456.7</v>
      </c>
      <c r="C41">
        <v>340.5</v>
      </c>
      <c r="D41">
        <v>256.8</v>
      </c>
      <c r="E41">
        <v>270.89999999999998</v>
      </c>
      <c r="F41">
        <v>203.5</v>
      </c>
      <c r="G41">
        <v>135.69999999999999</v>
      </c>
      <c r="H41">
        <v>98.61</v>
      </c>
      <c r="I41">
        <v>68.930000000000007</v>
      </c>
      <c r="J41">
        <v>51.17</v>
      </c>
      <c r="K41">
        <v>44.15</v>
      </c>
    </row>
    <row r="42" spans="1:11">
      <c r="A42" s="12" t="s">
        <v>98</v>
      </c>
      <c r="B42">
        <v>24.7</v>
      </c>
      <c r="C42">
        <v>27.36</v>
      </c>
      <c r="D42">
        <v>24.93</v>
      </c>
      <c r="E42">
        <v>26.96</v>
      </c>
      <c r="F42">
        <v>34.18</v>
      </c>
      <c r="G42">
        <v>35.200000000000003</v>
      </c>
      <c r="H42">
        <v>76.63</v>
      </c>
      <c r="I42">
        <v>46.47</v>
      </c>
      <c r="J42">
        <v>53.59</v>
      </c>
      <c r="K42">
        <v>81.05</v>
      </c>
    </row>
    <row r="43" spans="1:11">
      <c r="A43" s="12" t="s">
        <v>99</v>
      </c>
      <c r="B43">
        <v>0.64</v>
      </c>
      <c r="C43">
        <v>0.78</v>
      </c>
      <c r="D43">
        <v>0.94</v>
      </c>
      <c r="E43">
        <v>0.81</v>
      </c>
      <c r="F43">
        <v>0.98</v>
      </c>
      <c r="G43">
        <v>1.33</v>
      </c>
      <c r="H43">
        <v>1.67</v>
      </c>
      <c r="I43">
        <v>2.2200000000000002</v>
      </c>
      <c r="J43">
        <v>2.71</v>
      </c>
      <c r="K43">
        <v>2.74</v>
      </c>
    </row>
    <row r="44" spans="1:11">
      <c r="A44" s="12" t="s">
        <v>100</v>
      </c>
      <c r="B44">
        <v>18.23</v>
      </c>
      <c r="C44">
        <v>18.98</v>
      </c>
      <c r="D44">
        <v>13.11</v>
      </c>
      <c r="E44">
        <v>13.83</v>
      </c>
      <c r="F44">
        <v>16.510000000000002</v>
      </c>
      <c r="G44">
        <v>10.18</v>
      </c>
      <c r="H44">
        <v>54.57</v>
      </c>
      <c r="I44">
        <v>14.76</v>
      </c>
      <c r="J44">
        <v>19.89</v>
      </c>
      <c r="K44">
        <v>34.119999999999997</v>
      </c>
    </row>
    <row r="45" spans="1:11">
      <c r="A45" s="12" t="s">
        <v>101</v>
      </c>
      <c r="B45">
        <v>7.9720000000000004</v>
      </c>
      <c r="C45">
        <v>16.690000000000001</v>
      </c>
      <c r="D45">
        <v>32.39</v>
      </c>
      <c r="E45">
        <v>9.5069999999999997</v>
      </c>
      <c r="F45">
        <v>16.18</v>
      </c>
      <c r="G45">
        <v>9.4610000000000003</v>
      </c>
      <c r="H45">
        <v>10.98</v>
      </c>
      <c r="I45">
        <v>3.903</v>
      </c>
      <c r="J45">
        <v>2.5830000000000002</v>
      </c>
      <c r="K45">
        <v>3.8860000000000001</v>
      </c>
    </row>
    <row r="46" spans="1:11">
      <c r="A46" s="12" t="s">
        <v>102</v>
      </c>
      <c r="B46">
        <v>-2.665</v>
      </c>
      <c r="C46">
        <v>-3.1160000000000001</v>
      </c>
      <c r="D46">
        <v>-3.7269999999999999</v>
      </c>
      <c r="E46">
        <v>-3.7210000000000001</v>
      </c>
      <c r="F46">
        <v>-3.9289999999999998</v>
      </c>
      <c r="G46">
        <v>-3.7480000000000002</v>
      </c>
      <c r="H46">
        <v>-3.7730000000000001</v>
      </c>
      <c r="I46">
        <v>-4.8600000000000003</v>
      </c>
      <c r="J46">
        <v>-3.9940000000000002</v>
      </c>
      <c r="K46">
        <v>-4.8920000000000003</v>
      </c>
    </row>
    <row r="47" spans="1:11">
      <c r="A47" s="12" t="s">
        <v>103</v>
      </c>
      <c r="B47">
        <v>0.44600000000000001</v>
      </c>
      <c r="C47">
        <v>0.41799999999999998</v>
      </c>
      <c r="D47">
        <v>0.42099999999999999</v>
      </c>
      <c r="E47">
        <v>0.41599999999999998</v>
      </c>
      <c r="F47">
        <v>0.37</v>
      </c>
      <c r="G47">
        <v>0.34100000000000003</v>
      </c>
      <c r="H47">
        <v>0.318</v>
      </c>
      <c r="I47">
        <v>0.30099999999999999</v>
      </c>
      <c r="J47">
        <v>0.28599999999999998</v>
      </c>
      <c r="K47">
        <v>0.19400000000000001</v>
      </c>
    </row>
    <row r="48" spans="1:11">
      <c r="A48" s="12" t="s">
        <v>104</v>
      </c>
      <c r="B48">
        <v>0.53700000000000003</v>
      </c>
      <c r="C48">
        <v>0.48299999999999998</v>
      </c>
      <c r="D48">
        <v>0.49299999999999999</v>
      </c>
      <c r="E48">
        <v>0.48099999999999998</v>
      </c>
      <c r="F48">
        <v>0.45600000000000002</v>
      </c>
      <c r="G48">
        <v>0.434</v>
      </c>
      <c r="H48">
        <v>0.40799999999999997</v>
      </c>
      <c r="I48">
        <v>0.38200000000000001</v>
      </c>
      <c r="J48">
        <v>0.35099999999999998</v>
      </c>
      <c r="K48">
        <v>0.25800000000000001</v>
      </c>
    </row>
    <row r="49" spans="1:11">
      <c r="A49" s="12" t="s">
        <v>105</v>
      </c>
      <c r="B49">
        <v>84.76</v>
      </c>
      <c r="C49">
        <v>83.86</v>
      </c>
      <c r="D49">
        <v>81.48</v>
      </c>
      <c r="E49">
        <v>82.61</v>
      </c>
      <c r="F49">
        <v>81.7</v>
      </c>
      <c r="G49">
        <v>85.63</v>
      </c>
      <c r="H49">
        <v>87.58</v>
      </c>
      <c r="I49">
        <v>74.81</v>
      </c>
      <c r="J49">
        <v>73.180000000000007</v>
      </c>
      <c r="K49">
        <v>69.849999999999994</v>
      </c>
    </row>
    <row r="50" spans="1:11">
      <c r="A50" s="12" t="s">
        <v>106</v>
      </c>
      <c r="B50">
        <v>6.1360000000000001</v>
      </c>
      <c r="C50">
        <v>13.85</v>
      </c>
      <c r="D50">
        <v>21.8</v>
      </c>
      <c r="E50">
        <v>18.420000000000002</v>
      </c>
      <c r="F50">
        <v>15.01</v>
      </c>
      <c r="G50">
        <v>17.55</v>
      </c>
      <c r="H50">
        <v>25.33</v>
      </c>
      <c r="I50">
        <v>23.24</v>
      </c>
      <c r="J50">
        <v>25.06</v>
      </c>
      <c r="K50">
        <v>32.06</v>
      </c>
    </row>
    <row r="51" spans="1:11">
      <c r="A51" s="12" t="s">
        <v>107</v>
      </c>
      <c r="B51">
        <v>108.3</v>
      </c>
      <c r="C51">
        <v>100.3</v>
      </c>
      <c r="D51">
        <v>110.7</v>
      </c>
      <c r="E51">
        <v>106</v>
      </c>
      <c r="F51">
        <v>99.25</v>
      </c>
      <c r="G51">
        <v>79.8</v>
      </c>
      <c r="H51">
        <v>82.01</v>
      </c>
      <c r="I51">
        <v>78.73</v>
      </c>
      <c r="J51">
        <v>76.81</v>
      </c>
      <c r="K51">
        <v>72.819999999999993</v>
      </c>
    </row>
    <row r="52" spans="1:11">
      <c r="A52" s="12" t="s">
        <v>108</v>
      </c>
      <c r="B52">
        <v>-17.43</v>
      </c>
      <c r="C52">
        <v>-2.5649999999999999</v>
      </c>
      <c r="D52">
        <v>-7.4119999999999999</v>
      </c>
      <c r="E52">
        <v>-4.93</v>
      </c>
      <c r="F52">
        <v>-2.5459999999999998</v>
      </c>
      <c r="G52">
        <v>23.38</v>
      </c>
      <c r="H52">
        <v>30.91</v>
      </c>
      <c r="I52">
        <v>19.309999999999999</v>
      </c>
      <c r="J52">
        <v>21.44</v>
      </c>
      <c r="K52">
        <v>29.09</v>
      </c>
    </row>
    <row r="53" spans="1:11">
      <c r="A53" s="12" t="s">
        <v>109</v>
      </c>
      <c r="B53">
        <v>1.345</v>
      </c>
      <c r="C53">
        <v>1.21</v>
      </c>
      <c r="D53">
        <v>1.224</v>
      </c>
      <c r="E53">
        <v>1.252</v>
      </c>
      <c r="F53">
        <v>1.37</v>
      </c>
      <c r="G53">
        <v>1.33</v>
      </c>
      <c r="H53">
        <v>2.6480000000000001</v>
      </c>
      <c r="I53">
        <v>1.55</v>
      </c>
      <c r="J53">
        <v>1.623</v>
      </c>
      <c r="K53">
        <v>2.3849999999999998</v>
      </c>
    </row>
    <row r="54" spans="1:11">
      <c r="A54" s="12" t="s">
        <v>110</v>
      </c>
      <c r="B54">
        <v>0.84</v>
      </c>
      <c r="C54">
        <v>0.82199999999999995</v>
      </c>
      <c r="D54">
        <v>0.89600000000000002</v>
      </c>
      <c r="E54">
        <v>0.91600000000000004</v>
      </c>
      <c r="F54">
        <v>1.022</v>
      </c>
      <c r="G54">
        <v>0.97499999999999998</v>
      </c>
      <c r="H54">
        <v>1.946</v>
      </c>
      <c r="I54">
        <v>1.2310000000000001</v>
      </c>
      <c r="J54">
        <v>1.216</v>
      </c>
      <c r="K54">
        <v>1.897</v>
      </c>
    </row>
  </sheetData>
  <pageMargins left="0.7" right="0.7" top="0.75" bottom="0.75" header="0.3" footer="0.3"/>
  <drawing r:id="rId1"/>
  <extLst>
    <ext xmlns:x14="http://schemas.microsoft.com/office/spreadsheetml/2009/9/main" uri="{05C60535-1F16-4fd2-B633-F4F36F0B64E0}">
      <x14:sparklineGroups xmlns:xm="http://schemas.microsoft.com/office/excel/2006/main">
        <x14:sparklineGroup displayEmptyCellsAs="span" xr2:uid="{9DA9CE11-55E7-423F-ADC5-4C1DBFD1921F}">
          <x14:colorSeries rgb="FF376092"/>
          <x14:colorNegative rgb="FFD00000"/>
          <x14:colorAxis rgb="FF000000"/>
          <x14:colorMarkers rgb="FFD00000"/>
          <x14:colorFirst rgb="FFD00000"/>
          <x14:colorLast rgb="FFD00000"/>
          <x14:colorHigh rgb="FFD00000"/>
          <x14:colorLow rgb="FFD00000"/>
          <x14:sparklines>
            <x14:sparkline>
              <xm:f>'MSFT financial data'!B2:K2</xm:f>
              <xm:sqref>L2</xm:sqref>
            </x14:sparkline>
            <x14:sparkline>
              <xm:f>'MSFT financial data'!B3:K3</xm:f>
              <xm:sqref>L3</xm:sqref>
            </x14:sparkline>
            <x14:sparkline>
              <xm:f>'MSFT financial data'!B4:K4</xm:f>
              <xm:sqref>L4</xm:sqref>
            </x14:sparkline>
            <x14:sparkline>
              <xm:f>'MSFT financial data'!B5:K5</xm:f>
              <xm:sqref>L5</xm:sqref>
            </x14:sparkline>
            <x14:sparkline>
              <xm:f>'MSFT financial data'!B6:K6</xm:f>
              <xm:sqref>L6</xm:sqref>
            </x14:sparkline>
            <x14:sparkline>
              <xm:f>'MSFT financial data'!B7:K7</xm:f>
              <xm:sqref>L7</xm:sqref>
            </x14:sparkline>
            <x14:sparkline>
              <xm:f>'MSFT financial data'!B8:K8</xm:f>
              <xm:sqref>L8</xm:sqref>
            </x14:sparkline>
            <x14:sparkline>
              <xm:f>'MSFT financial data'!B9:K9</xm:f>
              <xm:sqref>L9</xm:sqref>
            </x14:sparkline>
            <x14:sparkline>
              <xm:f>'MSFT financial data'!B10:K10</xm:f>
              <xm:sqref>L10</xm:sqref>
            </x14:sparkline>
            <x14:sparkline>
              <xm:f>'MSFT financial data'!B11:K11</xm:f>
              <xm:sqref>L11</xm:sqref>
            </x14:sparkline>
            <x14:sparkline>
              <xm:f>'MSFT financial data'!B12:K12</xm:f>
              <xm:sqref>L12</xm:sqref>
            </x14:sparkline>
            <x14:sparkline>
              <xm:f>'MSFT financial data'!B13:K13</xm:f>
              <xm:sqref>L13</xm:sqref>
            </x14:sparkline>
            <x14:sparkline>
              <xm:f>'MSFT financial data'!B14:K14</xm:f>
              <xm:sqref>L14</xm:sqref>
            </x14:sparkline>
            <x14:sparkline>
              <xm:f>'MSFT financial data'!B15:K15</xm:f>
              <xm:sqref>L15</xm:sqref>
            </x14:sparkline>
            <x14:sparkline>
              <xm:f>'MSFT financial data'!B16:K16</xm:f>
              <xm:sqref>L16</xm:sqref>
            </x14:sparkline>
            <x14:sparkline>
              <xm:f>'MSFT financial data'!B17:K17</xm:f>
              <xm:sqref>L17</xm:sqref>
            </x14:sparkline>
            <x14:sparkline>
              <xm:f>'MSFT financial data'!B18:K18</xm:f>
              <xm:sqref>L18</xm:sqref>
            </x14:sparkline>
            <x14:sparkline>
              <xm:f>'MSFT financial data'!B19:K19</xm:f>
              <xm:sqref>L19</xm:sqref>
            </x14:sparkline>
            <x14:sparkline>
              <xm:f>'MSFT financial data'!B20:K20</xm:f>
              <xm:sqref>L20</xm:sqref>
            </x14:sparkline>
            <x14:sparkline>
              <xm:f>'MSFT financial data'!B21:K21</xm:f>
              <xm:sqref>L21</xm:sqref>
            </x14:sparkline>
            <x14:sparkline>
              <xm:f>'MSFT financial data'!B22:K22</xm:f>
              <xm:sqref>L22</xm:sqref>
            </x14:sparkline>
            <x14:sparkline>
              <xm:f>'MSFT financial data'!B23:K23</xm:f>
              <xm:sqref>L23</xm:sqref>
            </x14:sparkline>
            <x14:sparkline>
              <xm:f>'MSFT financial data'!B24:K24</xm:f>
              <xm:sqref>L24</xm:sqref>
            </x14:sparkline>
            <x14:sparkline>
              <xm:f>'MSFT financial data'!B25:K25</xm:f>
              <xm:sqref>L25</xm:sqref>
            </x14:sparkline>
            <x14:sparkline>
              <xm:f>'MSFT financial data'!B26:K26</xm:f>
              <xm:sqref>L26</xm:sqref>
            </x14:sparkline>
            <x14:sparkline>
              <xm:f>'MSFT financial data'!B27:K27</xm:f>
              <xm:sqref>L27</xm:sqref>
            </x14:sparkline>
            <x14:sparkline>
              <xm:f>'MSFT financial data'!B28:K28</xm:f>
              <xm:sqref>L28</xm:sqref>
            </x14:sparkline>
            <x14:sparkline>
              <xm:f>'MSFT financial data'!B29:K29</xm:f>
              <xm:sqref>L29</xm:sqref>
            </x14:sparkline>
            <x14:sparkline>
              <xm:f>'MSFT financial data'!B30:K30</xm:f>
              <xm:sqref>L30</xm:sqref>
            </x14:sparkline>
            <x14:sparkline>
              <xm:f>'MSFT financial data'!B31:K31</xm:f>
              <xm:sqref>L31</xm:sqref>
            </x14:sparkline>
            <x14:sparkline>
              <xm:f>'MSFT financial data'!B32:K32</xm:f>
              <xm:sqref>L32</xm:sqref>
            </x14:sparkline>
            <x14:sparkline>
              <xm:f>'MSFT financial data'!B33:K33</xm:f>
              <xm:sqref>L33</xm:sqref>
            </x14:sparkline>
            <x14:sparkline>
              <xm:f>'MSFT financial data'!B34:K34</xm:f>
              <xm:sqref>L34</xm:sqref>
            </x14:sparkline>
            <x14:sparkline>
              <xm:f>'MSFT financial data'!B35:K35</xm:f>
              <xm:sqref>L35</xm:sqref>
            </x14:sparkline>
            <x14:sparkline>
              <xm:f>'MSFT financial data'!B36:K36</xm:f>
              <xm:sqref>L36</xm:sqref>
            </x14:sparkline>
            <x14:sparkline>
              <xm:f>'MSFT financial data'!B37:K37</xm:f>
              <xm:sqref>L37</xm:sqref>
            </x14:sparkline>
            <x14:sparkline>
              <xm:f>'MSFT financial data'!B38:K38</xm:f>
              <xm:sqref>L38</xm:sqref>
            </x14:sparkline>
            <x14:sparkline>
              <xm:f>'MSFT financial data'!B39:K39</xm:f>
              <xm:sqref>L39</xm:sqref>
            </x14:sparkline>
            <x14:sparkline>
              <xm:f>'MSFT financial data'!B40:K40</xm:f>
              <xm:sqref>L40</xm:sqref>
            </x14:sparkline>
            <x14:sparkline>
              <xm:f>'MSFT financial data'!B41:K41</xm:f>
              <xm:sqref>L41</xm:sqref>
            </x14:sparkline>
            <x14:sparkline>
              <xm:f>'MSFT financial data'!B42:K42</xm:f>
              <xm:sqref>L42</xm:sqref>
            </x14:sparkline>
            <x14:sparkline>
              <xm:f>'MSFT financial data'!B43:K43</xm:f>
              <xm:sqref>L43</xm:sqref>
            </x14:sparkline>
            <x14:sparkline>
              <xm:f>'MSFT financial data'!B44:K44</xm:f>
              <xm:sqref>L44</xm:sqref>
            </x14:sparkline>
            <x14:sparkline>
              <xm:f>'MSFT financial data'!B45:K45</xm:f>
              <xm:sqref>L45</xm:sqref>
            </x14:sparkline>
            <x14:sparkline>
              <xm:f>'MSFT financial data'!B46:K46</xm:f>
              <xm:sqref>L46</xm:sqref>
            </x14:sparkline>
            <x14:sparkline>
              <xm:f>'MSFT financial data'!B47:K47</xm:f>
              <xm:sqref>L47</xm:sqref>
            </x14:sparkline>
            <x14:sparkline>
              <xm:f>'MSFT financial data'!B48:K48</xm:f>
              <xm:sqref>L48</xm:sqref>
            </x14:sparkline>
            <x14:sparkline>
              <xm:f>'MSFT financial data'!B49:K49</xm:f>
              <xm:sqref>L49</xm:sqref>
            </x14:sparkline>
            <x14:sparkline>
              <xm:f>'MSFT financial data'!B50:K50</xm:f>
              <xm:sqref>L50</xm:sqref>
            </x14:sparkline>
            <x14:sparkline>
              <xm:f>'MSFT financial data'!B51:K51</xm:f>
              <xm:sqref>L51</xm:sqref>
            </x14:sparkline>
            <x14:sparkline>
              <xm:f>'MSFT financial data'!B52:K52</xm:f>
              <xm:sqref>L52</xm:sqref>
            </x14:sparkline>
            <x14:sparkline>
              <xm:f>'MSFT financial data'!B53:K53</xm:f>
              <xm:sqref>L53</xm:sqref>
            </x14:sparkline>
            <x14:sparkline>
              <xm:f>'MSFT financial data'!B54:K54</xm:f>
              <xm:sqref>L54</xm:sqref>
            </x14:sparkline>
          </x14:sparklines>
        </x14:sparklineGroup>
      </x14:sparklineGroups>
    </ext>
  </extLst>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622743-B4F9-4C2F-BFC5-74BBBA72D707}">
  <dimension ref="A1:K109"/>
  <sheetViews>
    <sheetView topLeftCell="A106" workbookViewId="0">
      <selection activeCell="P74" sqref="P74"/>
    </sheetView>
  </sheetViews>
  <sheetFormatPr defaultRowHeight="14.4"/>
  <cols>
    <col min="1" max="1" width="40.44140625" bestFit="1" customWidth="1"/>
  </cols>
  <sheetData>
    <row r="1" spans="1:11">
      <c r="A1" s="32" t="s">
        <v>57</v>
      </c>
      <c r="B1" s="32">
        <v>2024</v>
      </c>
      <c r="C1" s="32">
        <v>2023</v>
      </c>
      <c r="D1" s="32">
        <v>2022</v>
      </c>
      <c r="E1" s="32">
        <v>2021</v>
      </c>
      <c r="F1" s="32">
        <v>2020</v>
      </c>
      <c r="G1" s="32">
        <v>2019</v>
      </c>
      <c r="H1" s="32">
        <v>2018</v>
      </c>
      <c r="I1" s="32">
        <v>2017</v>
      </c>
      <c r="J1" s="32">
        <v>2016</v>
      </c>
      <c r="K1" s="32">
        <v>2015</v>
      </c>
    </row>
    <row r="2" spans="1:11">
      <c r="A2" s="32" t="s">
        <v>114</v>
      </c>
      <c r="B2">
        <v>245122</v>
      </c>
      <c r="C2">
        <v>211915</v>
      </c>
      <c r="D2">
        <v>198270</v>
      </c>
      <c r="E2">
        <v>168088</v>
      </c>
      <c r="F2">
        <v>143015</v>
      </c>
      <c r="G2">
        <v>125843</v>
      </c>
      <c r="H2">
        <v>110360</v>
      </c>
      <c r="I2">
        <v>96571</v>
      </c>
      <c r="J2">
        <v>91154</v>
      </c>
      <c r="K2">
        <v>93580</v>
      </c>
    </row>
    <row r="3" spans="1:11">
      <c r="A3" s="43" t="s">
        <v>248</v>
      </c>
      <c r="B3" s="44">
        <f>B2/C2 -1</f>
        <v>0.1566996201307127</v>
      </c>
      <c r="C3" s="44">
        <f t="shared" ref="C3:J3" si="0">C2/D2 -1</f>
        <v>6.8820295556564215E-2</v>
      </c>
      <c r="D3" s="44">
        <f t="shared" si="0"/>
        <v>0.17956070629670173</v>
      </c>
      <c r="E3" s="44">
        <f t="shared" si="0"/>
        <v>0.17531727441177503</v>
      </c>
      <c r="F3" s="44">
        <f t="shared" si="0"/>
        <v>0.13645574247276371</v>
      </c>
      <c r="G3" s="44">
        <f t="shared" si="0"/>
        <v>0.14029539688292858</v>
      </c>
      <c r="H3" s="44">
        <f t="shared" si="0"/>
        <v>0.14278613662486661</v>
      </c>
      <c r="I3" s="44">
        <f t="shared" si="0"/>
        <v>5.9426903920837271E-2</v>
      </c>
      <c r="J3" s="44">
        <f t="shared" si="0"/>
        <v>-2.5924342808292367E-2</v>
      </c>
    </row>
    <row r="4" spans="1:11">
      <c r="A4" s="32" t="s">
        <v>115</v>
      </c>
      <c r="B4">
        <v>74114</v>
      </c>
      <c r="C4">
        <v>65863</v>
      </c>
      <c r="D4">
        <v>62650</v>
      </c>
      <c r="E4">
        <v>52232</v>
      </c>
      <c r="F4">
        <v>46078</v>
      </c>
      <c r="G4">
        <v>42910</v>
      </c>
      <c r="H4">
        <v>38353</v>
      </c>
      <c r="I4">
        <v>34261</v>
      </c>
      <c r="J4">
        <v>32780</v>
      </c>
      <c r="K4">
        <v>33038</v>
      </c>
    </row>
    <row r="5" spans="1:11">
      <c r="A5" s="32" t="s">
        <v>116</v>
      </c>
      <c r="B5">
        <v>171008</v>
      </c>
      <c r="C5">
        <v>146052</v>
      </c>
      <c r="D5">
        <v>135620</v>
      </c>
      <c r="E5">
        <v>115856</v>
      </c>
      <c r="F5">
        <v>96937</v>
      </c>
      <c r="G5">
        <v>82933</v>
      </c>
      <c r="H5">
        <v>72007</v>
      </c>
      <c r="I5">
        <v>62310</v>
      </c>
      <c r="J5">
        <v>58374</v>
      </c>
      <c r="K5">
        <v>60542</v>
      </c>
    </row>
    <row r="6" spans="1:11">
      <c r="A6" s="32" t="s">
        <v>210</v>
      </c>
      <c r="B6" s="2">
        <f>B5/B$2</f>
        <v>0.69764443827971379</v>
      </c>
      <c r="C6" s="2">
        <f t="shared" ref="C6:K6" si="1">C5/C$2</f>
        <v>0.68920085883491022</v>
      </c>
      <c r="D6" s="2">
        <f t="shared" si="1"/>
        <v>0.68401674484289099</v>
      </c>
      <c r="E6" s="2">
        <f t="shared" si="1"/>
        <v>0.68925800771024703</v>
      </c>
      <c r="F6" s="2">
        <f t="shared" si="1"/>
        <v>0.67781001992797962</v>
      </c>
      <c r="G6" s="2">
        <f t="shared" si="1"/>
        <v>0.65901957200638894</v>
      </c>
      <c r="H6" s="2">
        <f t="shared" si="1"/>
        <v>0.65247372236317502</v>
      </c>
      <c r="I6" s="2">
        <f t="shared" si="1"/>
        <v>0.64522475691460168</v>
      </c>
      <c r="J6" s="2">
        <f t="shared" si="1"/>
        <v>0.64038879259275516</v>
      </c>
      <c r="K6" s="2">
        <f t="shared" si="1"/>
        <v>0.64695447745244705</v>
      </c>
    </row>
    <row r="7" spans="1:11">
      <c r="A7" s="32" t="s">
        <v>117</v>
      </c>
      <c r="B7">
        <v>61575</v>
      </c>
      <c r="C7">
        <v>57529</v>
      </c>
      <c r="D7">
        <v>52237</v>
      </c>
      <c r="E7">
        <v>45940</v>
      </c>
      <c r="F7">
        <v>43978</v>
      </c>
      <c r="G7">
        <v>39974</v>
      </c>
      <c r="H7">
        <v>36949</v>
      </c>
      <c r="I7">
        <v>33285</v>
      </c>
      <c r="J7">
        <v>32296</v>
      </c>
      <c r="K7">
        <v>42381</v>
      </c>
    </row>
    <row r="8" spans="1:11">
      <c r="A8" s="32" t="s">
        <v>118</v>
      </c>
      <c r="B8">
        <v>29510</v>
      </c>
      <c r="C8">
        <v>27195</v>
      </c>
      <c r="D8">
        <v>24512</v>
      </c>
      <c r="E8">
        <v>20716</v>
      </c>
      <c r="F8">
        <v>19269</v>
      </c>
      <c r="G8">
        <v>16876</v>
      </c>
      <c r="H8">
        <v>14726</v>
      </c>
      <c r="I8">
        <v>13037</v>
      </c>
      <c r="J8">
        <v>11988</v>
      </c>
      <c r="K8">
        <v>12046</v>
      </c>
    </row>
    <row r="9" spans="1:11">
      <c r="A9" s="32" t="s">
        <v>119</v>
      </c>
      <c r="B9">
        <v>32065</v>
      </c>
      <c r="C9">
        <v>30334</v>
      </c>
      <c r="D9">
        <v>27725</v>
      </c>
      <c r="E9">
        <v>25224</v>
      </c>
      <c r="F9">
        <v>24709</v>
      </c>
      <c r="G9">
        <v>23098</v>
      </c>
      <c r="H9">
        <v>22223</v>
      </c>
      <c r="I9">
        <v>19942</v>
      </c>
      <c r="J9">
        <v>19198</v>
      </c>
      <c r="K9">
        <v>20324</v>
      </c>
    </row>
    <row r="10" spans="1:11">
      <c r="A10" s="32" t="s">
        <v>120</v>
      </c>
      <c r="B10">
        <v>0</v>
      </c>
      <c r="C10">
        <v>0</v>
      </c>
      <c r="D10">
        <v>0</v>
      </c>
      <c r="E10">
        <v>0</v>
      </c>
      <c r="F10">
        <v>0</v>
      </c>
      <c r="G10">
        <v>0</v>
      </c>
      <c r="H10">
        <v>0</v>
      </c>
      <c r="I10">
        <v>306</v>
      </c>
      <c r="J10">
        <v>1110</v>
      </c>
      <c r="K10">
        <v>10011</v>
      </c>
    </row>
    <row r="11" spans="1:11">
      <c r="A11" s="32" t="s">
        <v>121</v>
      </c>
      <c r="B11">
        <v>109433</v>
      </c>
      <c r="C11">
        <v>88523</v>
      </c>
      <c r="D11">
        <v>83383</v>
      </c>
      <c r="E11">
        <v>69916</v>
      </c>
      <c r="F11">
        <v>52959</v>
      </c>
      <c r="G11">
        <v>42959</v>
      </c>
      <c r="H11">
        <v>35058</v>
      </c>
      <c r="I11">
        <v>29025</v>
      </c>
      <c r="J11">
        <v>26078</v>
      </c>
      <c r="K11">
        <v>18161</v>
      </c>
    </row>
    <row r="12" spans="1:11">
      <c r="A12" s="47" t="s">
        <v>209</v>
      </c>
      <c r="B12" s="39">
        <f>B11/B$2</f>
        <v>0.44644299573273716</v>
      </c>
      <c r="C12" s="2">
        <f t="shared" ref="C12" si="2">C11/C$2</f>
        <v>0.41772880636104098</v>
      </c>
      <c r="D12" s="2">
        <f t="shared" ref="D12" si="3">D11/D$2</f>
        <v>0.4205527815604983</v>
      </c>
      <c r="E12" s="2">
        <f t="shared" ref="E12" si="4">E11/E$2</f>
        <v>0.41594878872971303</v>
      </c>
      <c r="F12" s="2">
        <f t="shared" ref="F12" si="5">F11/F$2</f>
        <v>0.37030381428521486</v>
      </c>
      <c r="G12" s="2">
        <f t="shared" ref="G12" si="6">G11/G$2</f>
        <v>0.3413698020549415</v>
      </c>
      <c r="H12" s="2">
        <f t="shared" ref="H12" si="7">H11/H$2</f>
        <v>0.31766944545125048</v>
      </c>
      <c r="I12" s="2">
        <f t="shared" ref="I12" si="8">I11/I$2</f>
        <v>0.30055606755651282</v>
      </c>
      <c r="J12" s="2">
        <f t="shared" ref="J12" si="9">J11/J$2</f>
        <v>0.28608728086534874</v>
      </c>
      <c r="K12" s="2">
        <f t="shared" ref="K12" si="10">K11/K$2</f>
        <v>0.19406924556529173</v>
      </c>
    </row>
    <row r="13" spans="1:11">
      <c r="A13" s="32" t="s">
        <v>122</v>
      </c>
      <c r="B13">
        <v>222</v>
      </c>
      <c r="C13">
        <v>1026</v>
      </c>
      <c r="D13">
        <v>31</v>
      </c>
      <c r="E13">
        <v>-215</v>
      </c>
      <c r="F13">
        <v>89</v>
      </c>
      <c r="G13">
        <v>76</v>
      </c>
      <c r="H13">
        <v>-519</v>
      </c>
      <c r="I13">
        <v>-835</v>
      </c>
      <c r="J13">
        <v>-1243</v>
      </c>
      <c r="K13">
        <v>-781</v>
      </c>
    </row>
    <row r="14" spans="1:11">
      <c r="A14" s="32" t="s">
        <v>123</v>
      </c>
      <c r="B14">
        <v>3157</v>
      </c>
      <c r="C14">
        <v>2994</v>
      </c>
      <c r="D14">
        <v>2094</v>
      </c>
      <c r="E14">
        <v>2131</v>
      </c>
      <c r="F14">
        <v>2680</v>
      </c>
      <c r="G14">
        <v>2762</v>
      </c>
      <c r="H14">
        <v>2214</v>
      </c>
      <c r="I14">
        <v>1387</v>
      </c>
      <c r="J14">
        <v>0</v>
      </c>
      <c r="K14">
        <v>0</v>
      </c>
    </row>
    <row r="15" spans="1:11">
      <c r="A15" s="32" t="s">
        <v>124</v>
      </c>
      <c r="B15">
        <v>2935</v>
      </c>
      <c r="C15">
        <v>1968</v>
      </c>
      <c r="D15">
        <v>2063</v>
      </c>
      <c r="E15">
        <v>2346</v>
      </c>
      <c r="F15">
        <v>2591</v>
      </c>
      <c r="G15">
        <v>2686</v>
      </c>
      <c r="H15">
        <v>2733</v>
      </c>
      <c r="I15">
        <v>2222</v>
      </c>
      <c r="J15">
        <v>1243</v>
      </c>
      <c r="K15">
        <v>781</v>
      </c>
    </row>
    <row r="16" spans="1:11">
      <c r="A16" s="32" t="s">
        <v>125</v>
      </c>
      <c r="B16">
        <v>-1868</v>
      </c>
      <c r="C16">
        <v>-238</v>
      </c>
      <c r="D16">
        <v>302</v>
      </c>
      <c r="E16">
        <v>1401</v>
      </c>
      <c r="F16">
        <v>-12</v>
      </c>
      <c r="G16">
        <v>653</v>
      </c>
      <c r="H16">
        <v>1935</v>
      </c>
      <c r="I16">
        <v>1711</v>
      </c>
      <c r="J16">
        <v>804</v>
      </c>
      <c r="K16">
        <v>1127</v>
      </c>
    </row>
    <row r="17" spans="1:11">
      <c r="A17" s="32" t="s">
        <v>126</v>
      </c>
      <c r="B17">
        <v>107787</v>
      </c>
      <c r="C17">
        <v>89311</v>
      </c>
      <c r="D17">
        <v>83716</v>
      </c>
      <c r="E17">
        <v>71102</v>
      </c>
      <c r="F17">
        <v>53036</v>
      </c>
      <c r="G17">
        <v>43688</v>
      </c>
      <c r="H17">
        <v>36474</v>
      </c>
      <c r="I17">
        <v>29901</v>
      </c>
      <c r="J17">
        <v>25639</v>
      </c>
      <c r="K17">
        <v>18507</v>
      </c>
    </row>
    <row r="18" spans="1:11">
      <c r="A18" s="32" t="s">
        <v>127</v>
      </c>
      <c r="B18">
        <v>19651</v>
      </c>
      <c r="C18">
        <v>16950</v>
      </c>
      <c r="D18">
        <v>10978</v>
      </c>
      <c r="E18">
        <v>9831</v>
      </c>
      <c r="F18">
        <v>8755</v>
      </c>
      <c r="G18">
        <v>4448</v>
      </c>
      <c r="H18">
        <v>19903</v>
      </c>
      <c r="I18">
        <v>4412</v>
      </c>
      <c r="J18">
        <v>5100</v>
      </c>
      <c r="K18">
        <v>6314</v>
      </c>
    </row>
    <row r="19" spans="1:11">
      <c r="A19" s="32" t="s">
        <v>128</v>
      </c>
      <c r="B19">
        <v>0</v>
      </c>
      <c r="C19">
        <v>0</v>
      </c>
      <c r="D19">
        <v>0</v>
      </c>
      <c r="E19">
        <v>0</v>
      </c>
      <c r="F19">
        <v>0</v>
      </c>
      <c r="G19">
        <v>0</v>
      </c>
      <c r="H19">
        <v>0</v>
      </c>
      <c r="I19">
        <v>0</v>
      </c>
      <c r="J19">
        <v>0</v>
      </c>
      <c r="K19">
        <v>0</v>
      </c>
    </row>
    <row r="20" spans="1:11">
      <c r="A20" s="32" t="s">
        <v>129</v>
      </c>
      <c r="B20">
        <v>88136</v>
      </c>
      <c r="C20">
        <v>72361</v>
      </c>
      <c r="D20">
        <v>72738</v>
      </c>
      <c r="E20">
        <v>61271</v>
      </c>
      <c r="F20">
        <v>44281</v>
      </c>
      <c r="G20">
        <v>39240</v>
      </c>
      <c r="H20">
        <v>16571</v>
      </c>
      <c r="I20">
        <v>25489</v>
      </c>
      <c r="J20">
        <v>20539</v>
      </c>
      <c r="K20">
        <v>12193</v>
      </c>
    </row>
    <row r="21" spans="1:11">
      <c r="A21" s="32" t="s">
        <v>247</v>
      </c>
      <c r="B21" s="39">
        <f>B20/B$2</f>
        <v>0.35955972944084985</v>
      </c>
      <c r="C21" s="2">
        <f t="shared" ref="C21:K21" si="11">C20/C$2</f>
        <v>0.34146237878394642</v>
      </c>
      <c r="D21" s="2">
        <f t="shared" si="11"/>
        <v>0.36686336813436221</v>
      </c>
      <c r="E21" s="2">
        <f t="shared" si="11"/>
        <v>0.36451739564989766</v>
      </c>
      <c r="F21" s="2">
        <f t="shared" si="11"/>
        <v>0.30962486452470023</v>
      </c>
      <c r="G21" s="2">
        <f t="shared" si="11"/>
        <v>0.31181710544090652</v>
      </c>
      <c r="H21" s="2">
        <f t="shared" si="11"/>
        <v>0.15015404131931859</v>
      </c>
      <c r="I21" s="2">
        <f t="shared" si="11"/>
        <v>0.26394052044609667</v>
      </c>
      <c r="J21" s="2">
        <f t="shared" si="11"/>
        <v>0.22532198257893235</v>
      </c>
      <c r="K21" s="2">
        <f t="shared" si="11"/>
        <v>0.13029493481513144</v>
      </c>
    </row>
    <row r="22" spans="1:11">
      <c r="A22" s="32" t="s">
        <v>130</v>
      </c>
      <c r="B22">
        <v>22287</v>
      </c>
      <c r="C22">
        <v>13861</v>
      </c>
      <c r="D22">
        <v>14460</v>
      </c>
      <c r="E22">
        <v>10900</v>
      </c>
      <c r="F22">
        <v>12300</v>
      </c>
      <c r="G22">
        <v>11600</v>
      </c>
      <c r="H22">
        <v>9954</v>
      </c>
      <c r="I22">
        <v>7855</v>
      </c>
      <c r="J22">
        <v>5947</v>
      </c>
      <c r="K22">
        <v>5957</v>
      </c>
    </row>
    <row r="23" spans="1:11">
      <c r="A23" s="32" t="s">
        <v>131</v>
      </c>
      <c r="B23">
        <v>131720</v>
      </c>
      <c r="C23">
        <v>102384</v>
      </c>
      <c r="D23">
        <v>97843</v>
      </c>
      <c r="E23">
        <v>80816</v>
      </c>
      <c r="F23">
        <v>65259</v>
      </c>
      <c r="G23">
        <v>54559</v>
      </c>
      <c r="H23">
        <v>45012</v>
      </c>
      <c r="I23">
        <v>36880</v>
      </c>
      <c r="J23">
        <v>32025</v>
      </c>
      <c r="K23">
        <v>24118</v>
      </c>
    </row>
    <row r="24" spans="1:11">
      <c r="A24" s="32" t="s">
        <v>132</v>
      </c>
      <c r="B24">
        <v>11.86</v>
      </c>
      <c r="C24">
        <v>9.7200000000000006</v>
      </c>
      <c r="D24">
        <v>9.6999999999999993</v>
      </c>
      <c r="E24">
        <v>8.1199999999999992</v>
      </c>
      <c r="F24">
        <v>5.82</v>
      </c>
      <c r="G24">
        <v>5.1100000000000003</v>
      </c>
      <c r="H24">
        <v>2.15</v>
      </c>
      <c r="I24">
        <v>2.74</v>
      </c>
      <c r="J24">
        <v>2.12</v>
      </c>
      <c r="K24">
        <v>1.49</v>
      </c>
    </row>
    <row r="25" spans="1:11">
      <c r="A25" s="32" t="s">
        <v>133</v>
      </c>
      <c r="B25">
        <v>11.8</v>
      </c>
      <c r="C25">
        <v>9.68</v>
      </c>
      <c r="D25">
        <v>9.65</v>
      </c>
      <c r="E25">
        <v>8.0500000000000007</v>
      </c>
      <c r="F25">
        <v>5.76</v>
      </c>
      <c r="G25">
        <v>5.0599999999999996</v>
      </c>
      <c r="H25">
        <v>2.13</v>
      </c>
      <c r="I25">
        <v>2.71</v>
      </c>
      <c r="J25">
        <v>2.1</v>
      </c>
      <c r="K25">
        <v>1.48</v>
      </c>
    </row>
    <row r="26" spans="1:11">
      <c r="A26" s="32" t="s">
        <v>134</v>
      </c>
      <c r="B26">
        <v>7431</v>
      </c>
      <c r="C26">
        <v>7446</v>
      </c>
      <c r="D26">
        <v>7496</v>
      </c>
      <c r="E26">
        <v>7547</v>
      </c>
      <c r="F26">
        <v>7610</v>
      </c>
      <c r="G26">
        <v>7673</v>
      </c>
      <c r="H26">
        <v>7700</v>
      </c>
      <c r="I26">
        <v>7746</v>
      </c>
      <c r="J26">
        <v>7925</v>
      </c>
      <c r="K26">
        <v>8177</v>
      </c>
    </row>
    <row r="27" spans="1:11">
      <c r="A27" s="32" t="s">
        <v>135</v>
      </c>
      <c r="B27">
        <v>7469</v>
      </c>
      <c r="C27">
        <v>7472</v>
      </c>
      <c r="D27">
        <v>7540</v>
      </c>
      <c r="E27">
        <v>7608</v>
      </c>
      <c r="F27">
        <v>7683</v>
      </c>
      <c r="G27">
        <v>7753</v>
      </c>
      <c r="H27">
        <v>7794</v>
      </c>
      <c r="I27">
        <v>7832</v>
      </c>
      <c r="J27">
        <v>8013</v>
      </c>
      <c r="K27">
        <v>8254</v>
      </c>
    </row>
    <row r="28" spans="1:11">
      <c r="A28" s="33"/>
      <c r="B28" s="33"/>
      <c r="C28" s="33"/>
      <c r="D28" s="33"/>
      <c r="E28" s="33"/>
      <c r="F28" s="33"/>
      <c r="G28" s="33"/>
      <c r="H28" s="33"/>
      <c r="I28" s="33"/>
      <c r="J28" s="33"/>
      <c r="K28" s="33"/>
    </row>
    <row r="29" spans="1:11">
      <c r="A29" s="33"/>
      <c r="B29" s="33"/>
      <c r="C29" s="33"/>
      <c r="D29" s="33"/>
      <c r="E29" s="33"/>
      <c r="F29" s="33"/>
      <c r="G29" s="33"/>
      <c r="H29" s="33"/>
      <c r="I29" s="33"/>
      <c r="J29" s="33"/>
      <c r="K29" s="33"/>
    </row>
    <row r="30" spans="1:11">
      <c r="A30" s="29" t="s">
        <v>57</v>
      </c>
      <c r="B30" s="29">
        <v>2024</v>
      </c>
      <c r="C30" s="29">
        <v>2023</v>
      </c>
      <c r="D30" s="29">
        <v>2022</v>
      </c>
      <c r="E30" s="29">
        <v>2021</v>
      </c>
      <c r="F30" s="29">
        <v>2020</v>
      </c>
      <c r="G30" s="29">
        <v>2019</v>
      </c>
      <c r="H30" s="29">
        <v>2018</v>
      </c>
      <c r="I30" s="29">
        <v>2017</v>
      </c>
      <c r="J30" s="29">
        <v>2016</v>
      </c>
      <c r="K30" s="29">
        <v>2015</v>
      </c>
    </row>
    <row r="31" spans="1:11">
      <c r="A31" s="29" t="s">
        <v>138</v>
      </c>
      <c r="B31">
        <v>159734</v>
      </c>
      <c r="C31">
        <v>184257</v>
      </c>
      <c r="D31">
        <v>169684</v>
      </c>
      <c r="E31">
        <v>184406</v>
      </c>
      <c r="F31">
        <v>181915</v>
      </c>
      <c r="G31">
        <v>175552</v>
      </c>
      <c r="H31">
        <v>169662</v>
      </c>
      <c r="I31">
        <v>159851</v>
      </c>
      <c r="J31">
        <v>139660</v>
      </c>
      <c r="K31">
        <v>124712</v>
      </c>
    </row>
    <row r="32" spans="1:11">
      <c r="A32" s="29" t="s">
        <v>139</v>
      </c>
      <c r="B32">
        <v>75543</v>
      </c>
      <c r="C32">
        <v>111262</v>
      </c>
      <c r="D32">
        <v>104757</v>
      </c>
      <c r="E32">
        <v>130334</v>
      </c>
      <c r="F32">
        <v>136527</v>
      </c>
      <c r="G32">
        <v>133819</v>
      </c>
      <c r="H32">
        <v>133768</v>
      </c>
      <c r="I32">
        <v>132981</v>
      </c>
      <c r="J32">
        <v>113240</v>
      </c>
      <c r="K32">
        <v>96526</v>
      </c>
    </row>
    <row r="33" spans="1:11">
      <c r="A33" s="29" t="s">
        <v>140</v>
      </c>
      <c r="B33">
        <v>18315</v>
      </c>
      <c r="C33">
        <v>34704</v>
      </c>
      <c r="D33">
        <v>13931</v>
      </c>
      <c r="E33">
        <v>14224</v>
      </c>
      <c r="F33">
        <v>13576</v>
      </c>
      <c r="G33">
        <v>11356</v>
      </c>
      <c r="H33">
        <v>11946</v>
      </c>
      <c r="I33">
        <v>7663</v>
      </c>
      <c r="J33">
        <v>6510</v>
      </c>
      <c r="K33">
        <v>5595</v>
      </c>
    </row>
    <row r="34" spans="1:11">
      <c r="A34" s="29" t="s">
        <v>141</v>
      </c>
      <c r="B34">
        <v>57228</v>
      </c>
      <c r="C34">
        <v>76558</v>
      </c>
      <c r="D34">
        <v>90826</v>
      </c>
      <c r="E34">
        <v>116110</v>
      </c>
      <c r="F34">
        <v>122951</v>
      </c>
      <c r="G34">
        <v>122463</v>
      </c>
      <c r="H34">
        <v>121822</v>
      </c>
      <c r="I34">
        <v>125318</v>
      </c>
      <c r="J34">
        <v>106730</v>
      </c>
      <c r="K34">
        <v>90931</v>
      </c>
    </row>
    <row r="35" spans="1:11">
      <c r="A35" s="29" t="s">
        <v>142</v>
      </c>
      <c r="B35">
        <v>56924</v>
      </c>
      <c r="C35">
        <v>48688</v>
      </c>
      <c r="D35">
        <v>44261</v>
      </c>
      <c r="E35">
        <v>38043</v>
      </c>
      <c r="F35">
        <v>32011</v>
      </c>
      <c r="G35">
        <v>29524</v>
      </c>
      <c r="H35">
        <v>26481</v>
      </c>
      <c r="I35">
        <v>19792</v>
      </c>
      <c r="J35">
        <v>18277</v>
      </c>
      <c r="K35">
        <v>17908</v>
      </c>
    </row>
    <row r="36" spans="1:11">
      <c r="A36" s="29" t="s">
        <v>143</v>
      </c>
      <c r="B36">
        <v>1246</v>
      </c>
      <c r="C36">
        <v>2500</v>
      </c>
      <c r="D36">
        <v>3742</v>
      </c>
      <c r="E36">
        <v>2636</v>
      </c>
      <c r="F36">
        <v>1895</v>
      </c>
      <c r="G36">
        <v>2063</v>
      </c>
      <c r="H36">
        <v>2662</v>
      </c>
      <c r="I36">
        <v>2181</v>
      </c>
      <c r="J36">
        <v>2251</v>
      </c>
      <c r="K36">
        <v>2902</v>
      </c>
    </row>
    <row r="37" spans="1:11">
      <c r="A37" s="29" t="s">
        <v>144</v>
      </c>
      <c r="B37">
        <v>26021</v>
      </c>
      <c r="C37">
        <v>21807</v>
      </c>
      <c r="D37">
        <v>16924</v>
      </c>
      <c r="E37">
        <v>13393</v>
      </c>
      <c r="F37">
        <v>11482</v>
      </c>
      <c r="G37">
        <v>10146</v>
      </c>
      <c r="H37">
        <v>6751</v>
      </c>
      <c r="I37">
        <v>4897</v>
      </c>
      <c r="J37">
        <v>5892</v>
      </c>
      <c r="K37">
        <v>7376</v>
      </c>
    </row>
    <row r="38" spans="1:11">
      <c r="A38" s="29" t="s">
        <v>145</v>
      </c>
      <c r="B38">
        <v>512163</v>
      </c>
      <c r="C38">
        <v>411976</v>
      </c>
      <c r="D38">
        <v>364840</v>
      </c>
      <c r="E38">
        <v>333779</v>
      </c>
      <c r="F38">
        <v>301311</v>
      </c>
      <c r="G38">
        <v>286556</v>
      </c>
      <c r="H38">
        <v>258848</v>
      </c>
      <c r="I38">
        <v>241086</v>
      </c>
      <c r="J38">
        <v>193694</v>
      </c>
      <c r="K38">
        <v>176223</v>
      </c>
    </row>
    <row r="39" spans="1:11">
      <c r="A39" s="29" t="s">
        <v>146</v>
      </c>
      <c r="B39">
        <v>352429</v>
      </c>
      <c r="C39">
        <v>227719</v>
      </c>
      <c r="D39">
        <v>195156</v>
      </c>
      <c r="E39">
        <v>149373</v>
      </c>
      <c r="F39">
        <v>119396</v>
      </c>
      <c r="G39">
        <v>111004</v>
      </c>
      <c r="H39">
        <v>89186</v>
      </c>
      <c r="I39">
        <v>81235</v>
      </c>
      <c r="J39">
        <v>54034</v>
      </c>
      <c r="K39">
        <v>51511</v>
      </c>
    </row>
    <row r="40" spans="1:11">
      <c r="A40" s="29" t="s">
        <v>147</v>
      </c>
      <c r="B40">
        <v>154552</v>
      </c>
      <c r="C40">
        <v>109987</v>
      </c>
      <c r="D40">
        <v>87546</v>
      </c>
      <c r="E40">
        <v>70803</v>
      </c>
      <c r="F40">
        <v>52904</v>
      </c>
      <c r="G40">
        <v>43856</v>
      </c>
      <c r="H40">
        <v>36146</v>
      </c>
      <c r="I40">
        <v>23734</v>
      </c>
      <c r="J40">
        <v>18356</v>
      </c>
      <c r="K40">
        <v>14731</v>
      </c>
    </row>
    <row r="41" spans="1:11">
      <c r="A41" s="29" t="s">
        <v>148</v>
      </c>
      <c r="B41">
        <v>146817</v>
      </c>
      <c r="C41">
        <v>77252</v>
      </c>
      <c r="D41">
        <v>78822</v>
      </c>
      <c r="E41">
        <v>57511</v>
      </c>
      <c r="F41">
        <v>50389</v>
      </c>
      <c r="G41">
        <v>49776</v>
      </c>
      <c r="H41">
        <v>43736</v>
      </c>
      <c r="I41">
        <v>45228</v>
      </c>
      <c r="J41">
        <v>21605</v>
      </c>
      <c r="K41">
        <v>21774</v>
      </c>
    </row>
    <row r="42" spans="1:11">
      <c r="A42" s="29" t="s">
        <v>149</v>
      </c>
      <c r="B42">
        <v>119220</v>
      </c>
      <c r="C42">
        <v>67886</v>
      </c>
      <c r="D42">
        <v>67524</v>
      </c>
      <c r="E42">
        <v>49711</v>
      </c>
      <c r="F42">
        <v>43351</v>
      </c>
      <c r="G42">
        <v>42026</v>
      </c>
      <c r="H42">
        <v>35683</v>
      </c>
      <c r="I42">
        <v>35122</v>
      </c>
      <c r="J42">
        <v>17872</v>
      </c>
      <c r="K42">
        <v>16939</v>
      </c>
    </row>
    <row r="43" spans="1:11">
      <c r="A43" s="29" t="s">
        <v>150</v>
      </c>
      <c r="B43">
        <v>27597</v>
      </c>
      <c r="C43">
        <v>9366</v>
      </c>
      <c r="D43">
        <v>11298</v>
      </c>
      <c r="E43">
        <v>7800</v>
      </c>
      <c r="F43">
        <v>7038</v>
      </c>
      <c r="G43">
        <v>7750</v>
      </c>
      <c r="H43">
        <v>8053</v>
      </c>
      <c r="I43">
        <v>10106</v>
      </c>
      <c r="J43">
        <v>3733</v>
      </c>
      <c r="K43">
        <v>4835</v>
      </c>
    </row>
    <row r="44" spans="1:11">
      <c r="A44" s="29" t="s">
        <v>151</v>
      </c>
      <c r="B44">
        <v>19519</v>
      </c>
      <c r="C44">
        <v>9879</v>
      </c>
      <c r="D44">
        <v>6891</v>
      </c>
      <c r="E44">
        <v>5984</v>
      </c>
      <c r="F44">
        <v>2965</v>
      </c>
      <c r="G44">
        <v>2649</v>
      </c>
      <c r="H44">
        <v>1862</v>
      </c>
      <c r="I44">
        <v>6023</v>
      </c>
      <c r="J44">
        <v>10431</v>
      </c>
      <c r="K44">
        <v>12053</v>
      </c>
    </row>
    <row r="45" spans="1:11">
      <c r="A45" s="29" t="s">
        <v>152</v>
      </c>
      <c r="B45">
        <v>22270</v>
      </c>
      <c r="C45">
        <v>20163</v>
      </c>
      <c r="D45">
        <v>13515</v>
      </c>
      <c r="E45">
        <v>7181</v>
      </c>
      <c r="F45">
        <v>6405</v>
      </c>
      <c r="G45">
        <v>7536</v>
      </c>
      <c r="H45">
        <v>1369</v>
      </c>
      <c r="I45">
        <v>531</v>
      </c>
      <c r="J45">
        <v>1476</v>
      </c>
      <c r="K45">
        <v>1915</v>
      </c>
    </row>
    <row r="46" spans="1:11">
      <c r="A46" s="29" t="s">
        <v>153</v>
      </c>
      <c r="B46">
        <v>9271</v>
      </c>
      <c r="C46">
        <v>10438</v>
      </c>
      <c r="D46">
        <v>8382</v>
      </c>
      <c r="E46">
        <v>7894</v>
      </c>
      <c r="F46">
        <v>6733</v>
      </c>
      <c r="G46">
        <v>7187</v>
      </c>
      <c r="H46">
        <v>6073</v>
      </c>
      <c r="I46">
        <v>5719</v>
      </c>
      <c r="J46">
        <v>2166</v>
      </c>
      <c r="K46">
        <v>1038</v>
      </c>
    </row>
    <row r="47" spans="1:11">
      <c r="A47" s="29" t="s">
        <v>154</v>
      </c>
      <c r="B47">
        <v>125286</v>
      </c>
      <c r="C47">
        <v>104149</v>
      </c>
      <c r="D47">
        <v>95082</v>
      </c>
      <c r="E47">
        <v>88657</v>
      </c>
      <c r="F47">
        <v>72310</v>
      </c>
      <c r="G47">
        <v>69420</v>
      </c>
      <c r="H47">
        <v>58488</v>
      </c>
      <c r="I47">
        <v>64527</v>
      </c>
      <c r="J47">
        <v>59357</v>
      </c>
      <c r="K47">
        <v>49858</v>
      </c>
    </row>
    <row r="48" spans="1:11">
      <c r="A48" s="29" t="s">
        <v>155</v>
      </c>
      <c r="B48">
        <v>21996</v>
      </c>
      <c r="C48">
        <v>18095</v>
      </c>
      <c r="D48">
        <v>19000</v>
      </c>
      <c r="E48">
        <v>15163</v>
      </c>
      <c r="F48">
        <v>12530</v>
      </c>
      <c r="G48">
        <v>9382</v>
      </c>
      <c r="H48">
        <v>8617</v>
      </c>
      <c r="I48">
        <v>7390</v>
      </c>
      <c r="J48">
        <v>6898</v>
      </c>
      <c r="K48">
        <v>6591</v>
      </c>
    </row>
    <row r="49" spans="1:11">
      <c r="A49" s="29" t="s">
        <v>156</v>
      </c>
      <c r="B49">
        <v>14871</v>
      </c>
      <c r="C49">
        <v>5247</v>
      </c>
      <c r="D49">
        <v>2749</v>
      </c>
      <c r="E49">
        <v>8072</v>
      </c>
      <c r="F49">
        <v>3749</v>
      </c>
      <c r="G49">
        <v>5516</v>
      </c>
      <c r="H49">
        <v>3998</v>
      </c>
      <c r="I49">
        <v>10121</v>
      </c>
      <c r="J49">
        <v>12904</v>
      </c>
      <c r="K49">
        <v>7484</v>
      </c>
    </row>
    <row r="50" spans="1:11">
      <c r="A50" s="29" t="s">
        <v>157</v>
      </c>
      <c r="B50">
        <v>5017</v>
      </c>
      <c r="C50">
        <v>4152</v>
      </c>
      <c r="D50">
        <v>4067</v>
      </c>
      <c r="E50">
        <v>2174</v>
      </c>
      <c r="F50">
        <v>2130</v>
      </c>
      <c r="G50">
        <v>5665</v>
      </c>
      <c r="H50">
        <v>2121</v>
      </c>
      <c r="I50">
        <v>718</v>
      </c>
      <c r="J50">
        <v>580</v>
      </c>
      <c r="K50">
        <v>606</v>
      </c>
    </row>
    <row r="51" spans="1:11">
      <c r="A51" s="29" t="s">
        <v>158</v>
      </c>
      <c r="B51">
        <v>57582</v>
      </c>
      <c r="C51">
        <v>50901</v>
      </c>
      <c r="D51">
        <v>45538</v>
      </c>
      <c r="E51">
        <v>41525</v>
      </c>
      <c r="F51">
        <v>36000</v>
      </c>
      <c r="G51">
        <v>32676</v>
      </c>
      <c r="H51">
        <v>28905</v>
      </c>
      <c r="I51">
        <v>34102</v>
      </c>
      <c r="J51">
        <v>27468</v>
      </c>
      <c r="K51">
        <v>23223</v>
      </c>
    </row>
    <row r="52" spans="1:11">
      <c r="A52" s="29" t="s">
        <v>159</v>
      </c>
      <c r="B52">
        <v>25820</v>
      </c>
      <c r="C52">
        <v>25754</v>
      </c>
      <c r="D52">
        <v>23728</v>
      </c>
      <c r="E52">
        <v>21723</v>
      </c>
      <c r="F52">
        <v>17901</v>
      </c>
      <c r="G52">
        <v>16181</v>
      </c>
      <c r="H52">
        <v>14847</v>
      </c>
      <c r="I52">
        <v>12196</v>
      </c>
      <c r="J52">
        <v>11507</v>
      </c>
      <c r="K52">
        <v>11954</v>
      </c>
    </row>
    <row r="53" spans="1:11">
      <c r="A53" s="29" t="s">
        <v>160</v>
      </c>
      <c r="B53">
        <v>243686</v>
      </c>
      <c r="C53">
        <v>205753</v>
      </c>
      <c r="D53">
        <v>198298</v>
      </c>
      <c r="E53">
        <v>191791</v>
      </c>
      <c r="F53">
        <v>183007</v>
      </c>
      <c r="G53">
        <v>184226</v>
      </c>
      <c r="H53">
        <v>176130</v>
      </c>
      <c r="I53">
        <v>168692</v>
      </c>
      <c r="J53">
        <v>121697</v>
      </c>
      <c r="K53">
        <v>96140</v>
      </c>
    </row>
    <row r="54" spans="1:11">
      <c r="A54" s="29" t="s">
        <v>161</v>
      </c>
      <c r="B54">
        <v>118400</v>
      </c>
      <c r="C54">
        <v>101604</v>
      </c>
      <c r="D54">
        <v>103216</v>
      </c>
      <c r="E54">
        <v>103134</v>
      </c>
      <c r="F54">
        <v>110697</v>
      </c>
      <c r="G54">
        <v>114806</v>
      </c>
      <c r="H54">
        <v>117642</v>
      </c>
      <c r="I54">
        <v>104165</v>
      </c>
      <c r="J54">
        <v>62340</v>
      </c>
      <c r="K54">
        <v>46282</v>
      </c>
    </row>
    <row r="55" spans="1:11">
      <c r="A55" s="29" t="s">
        <v>162</v>
      </c>
      <c r="B55">
        <v>42688</v>
      </c>
      <c r="C55">
        <v>54718</v>
      </c>
      <c r="D55">
        <v>58521</v>
      </c>
      <c r="E55">
        <v>59703</v>
      </c>
      <c r="F55">
        <v>67249</v>
      </c>
      <c r="G55">
        <v>72850</v>
      </c>
      <c r="H55">
        <v>77810</v>
      </c>
      <c r="I55">
        <v>76073</v>
      </c>
      <c r="J55">
        <v>40783</v>
      </c>
      <c r="K55">
        <v>27808</v>
      </c>
    </row>
    <row r="56" spans="1:11">
      <c r="A56" s="29" t="s">
        <v>163</v>
      </c>
      <c r="B56">
        <v>2618</v>
      </c>
      <c r="C56">
        <v>433</v>
      </c>
      <c r="D56">
        <v>230</v>
      </c>
      <c r="E56">
        <v>198</v>
      </c>
      <c r="F56">
        <v>204</v>
      </c>
      <c r="G56">
        <v>233</v>
      </c>
      <c r="H56">
        <v>541</v>
      </c>
      <c r="I56">
        <v>531</v>
      </c>
      <c r="J56">
        <v>1476</v>
      </c>
      <c r="K56">
        <v>2835</v>
      </c>
    </row>
    <row r="57" spans="1:11">
      <c r="A57" s="29" t="s">
        <v>164</v>
      </c>
      <c r="B57">
        <v>2602</v>
      </c>
      <c r="C57">
        <v>2912</v>
      </c>
      <c r="D57">
        <v>2870</v>
      </c>
      <c r="E57">
        <v>2616</v>
      </c>
      <c r="F57">
        <v>3180</v>
      </c>
      <c r="G57">
        <v>4530</v>
      </c>
      <c r="H57">
        <v>3815</v>
      </c>
      <c r="I57">
        <v>10377</v>
      </c>
      <c r="J57">
        <v>6441</v>
      </c>
      <c r="K57">
        <v>2095</v>
      </c>
    </row>
    <row r="58" spans="1:11">
      <c r="A58" s="29" t="s">
        <v>165</v>
      </c>
      <c r="B58">
        <v>40293</v>
      </c>
      <c r="C58">
        <v>12728</v>
      </c>
      <c r="D58">
        <v>11489</v>
      </c>
      <c r="E58">
        <v>9629</v>
      </c>
      <c r="F58">
        <v>7671</v>
      </c>
      <c r="G58">
        <v>6188</v>
      </c>
      <c r="H58">
        <v>5568</v>
      </c>
      <c r="I58">
        <v>7797</v>
      </c>
      <c r="J58">
        <v>761</v>
      </c>
      <c r="K58">
        <v>0</v>
      </c>
    </row>
    <row r="59" spans="1:11">
      <c r="A59" s="29" t="s">
        <v>166</v>
      </c>
      <c r="B59">
        <v>30199</v>
      </c>
      <c r="C59">
        <v>30813</v>
      </c>
      <c r="D59">
        <v>30106</v>
      </c>
      <c r="E59">
        <v>30988</v>
      </c>
      <c r="F59">
        <v>32393</v>
      </c>
      <c r="G59">
        <v>31005</v>
      </c>
      <c r="H59">
        <v>29908</v>
      </c>
      <c r="I59">
        <v>9387</v>
      </c>
      <c r="J59">
        <v>12879</v>
      </c>
      <c r="K59">
        <v>13544</v>
      </c>
    </row>
    <row r="60" spans="1:11">
      <c r="A60" s="29" t="s">
        <v>167</v>
      </c>
      <c r="B60">
        <v>268477</v>
      </c>
      <c r="C60">
        <v>206223</v>
      </c>
      <c r="D60">
        <v>166542</v>
      </c>
      <c r="E60">
        <v>141988</v>
      </c>
      <c r="F60">
        <v>118304</v>
      </c>
      <c r="G60">
        <v>102330</v>
      </c>
      <c r="H60">
        <v>82718</v>
      </c>
      <c r="I60">
        <v>72394</v>
      </c>
      <c r="J60">
        <v>71997</v>
      </c>
      <c r="K60">
        <v>80083</v>
      </c>
    </row>
    <row r="61" spans="1:11">
      <c r="A61" s="29" t="s">
        <v>168</v>
      </c>
      <c r="B61">
        <v>0</v>
      </c>
      <c r="C61">
        <v>0</v>
      </c>
      <c r="D61">
        <v>0</v>
      </c>
      <c r="E61">
        <v>0</v>
      </c>
      <c r="F61">
        <v>0</v>
      </c>
      <c r="G61">
        <v>0</v>
      </c>
      <c r="H61">
        <v>0</v>
      </c>
      <c r="I61">
        <v>0</v>
      </c>
      <c r="J61">
        <v>0</v>
      </c>
      <c r="K61">
        <v>0</v>
      </c>
    </row>
    <row r="62" spans="1:11">
      <c r="A62" s="29" t="s">
        <v>169</v>
      </c>
      <c r="B62">
        <v>268477</v>
      </c>
      <c r="C62">
        <v>206223</v>
      </c>
      <c r="D62">
        <v>166542</v>
      </c>
      <c r="E62">
        <v>141988</v>
      </c>
      <c r="F62">
        <v>118304</v>
      </c>
      <c r="G62">
        <v>102330</v>
      </c>
      <c r="H62">
        <v>82718</v>
      </c>
      <c r="I62">
        <v>72394</v>
      </c>
      <c r="J62">
        <v>71997</v>
      </c>
      <c r="K62">
        <v>80083</v>
      </c>
    </row>
    <row r="63" spans="1:11">
      <c r="A63" s="29" t="s">
        <v>170</v>
      </c>
      <c r="B63">
        <v>173144</v>
      </c>
      <c r="C63">
        <v>118848</v>
      </c>
      <c r="D63">
        <v>84281</v>
      </c>
      <c r="E63">
        <v>57055</v>
      </c>
      <c r="F63">
        <v>34566</v>
      </c>
      <c r="G63">
        <v>24150</v>
      </c>
      <c r="H63">
        <v>13682</v>
      </c>
      <c r="I63">
        <v>2648</v>
      </c>
      <c r="J63">
        <v>2282</v>
      </c>
      <c r="K63">
        <v>9096</v>
      </c>
    </row>
    <row r="64" spans="1:11">
      <c r="A64" s="29" t="s">
        <v>171</v>
      </c>
      <c r="B64">
        <v>-5590</v>
      </c>
      <c r="C64">
        <v>-6343</v>
      </c>
      <c r="D64">
        <v>-4678</v>
      </c>
      <c r="E64">
        <v>1822</v>
      </c>
      <c r="F64">
        <v>3186</v>
      </c>
      <c r="G64">
        <v>-340</v>
      </c>
      <c r="H64">
        <v>-2187</v>
      </c>
      <c r="I64">
        <v>431</v>
      </c>
      <c r="J64">
        <v>1537</v>
      </c>
      <c r="K64">
        <v>2522</v>
      </c>
    </row>
    <row r="65" spans="1:11">
      <c r="A65" s="29" t="s">
        <v>172</v>
      </c>
      <c r="B65">
        <v>100923</v>
      </c>
      <c r="C65">
        <v>93718</v>
      </c>
      <c r="D65">
        <v>86939</v>
      </c>
      <c r="E65">
        <v>83111</v>
      </c>
      <c r="F65">
        <v>80552</v>
      </c>
      <c r="G65">
        <v>78520</v>
      </c>
      <c r="H65">
        <v>71223</v>
      </c>
      <c r="I65">
        <v>69315</v>
      </c>
      <c r="J65">
        <v>68178</v>
      </c>
      <c r="K65">
        <v>68465</v>
      </c>
    </row>
    <row r="66" spans="1:11">
      <c r="A66" s="29" t="s">
        <v>173</v>
      </c>
      <c r="B66">
        <v>0</v>
      </c>
      <c r="C66">
        <v>0</v>
      </c>
      <c r="D66">
        <v>0</v>
      </c>
      <c r="E66">
        <v>0</v>
      </c>
      <c r="F66">
        <v>0</v>
      </c>
      <c r="G66">
        <v>0</v>
      </c>
      <c r="H66">
        <v>0</v>
      </c>
      <c r="I66">
        <v>0</v>
      </c>
      <c r="J66">
        <v>0</v>
      </c>
      <c r="K66">
        <v>0</v>
      </c>
    </row>
    <row r="67" spans="1:11">
      <c r="A67" s="29" t="s">
        <v>174</v>
      </c>
      <c r="B67">
        <v>0</v>
      </c>
      <c r="C67">
        <v>0</v>
      </c>
      <c r="D67">
        <v>0</v>
      </c>
      <c r="E67">
        <v>0</v>
      </c>
      <c r="F67">
        <v>0</v>
      </c>
      <c r="G67">
        <v>0</v>
      </c>
      <c r="H67">
        <v>0</v>
      </c>
      <c r="I67">
        <v>0</v>
      </c>
      <c r="J67">
        <v>0</v>
      </c>
      <c r="K67">
        <v>0</v>
      </c>
    </row>
    <row r="68" spans="1:11">
      <c r="A68" s="29" t="s">
        <v>175</v>
      </c>
      <c r="B68">
        <v>512163</v>
      </c>
      <c r="C68">
        <v>411976</v>
      </c>
      <c r="D68">
        <v>364840</v>
      </c>
      <c r="E68">
        <v>333779</v>
      </c>
      <c r="F68">
        <v>301311</v>
      </c>
      <c r="G68">
        <v>286556</v>
      </c>
      <c r="H68">
        <v>258848</v>
      </c>
      <c r="I68">
        <v>241086</v>
      </c>
      <c r="J68">
        <v>193694</v>
      </c>
      <c r="K68">
        <v>176223</v>
      </c>
    </row>
    <row r="69" spans="1:11">
      <c r="A69" s="29" t="s">
        <v>176</v>
      </c>
      <c r="B69">
        <v>512163</v>
      </c>
      <c r="C69">
        <v>411976</v>
      </c>
      <c r="D69">
        <v>364840</v>
      </c>
      <c r="E69">
        <v>333779</v>
      </c>
      <c r="F69">
        <v>301311</v>
      </c>
      <c r="G69">
        <v>286556</v>
      </c>
      <c r="H69">
        <v>258848</v>
      </c>
      <c r="I69">
        <v>241086</v>
      </c>
      <c r="J69">
        <v>193694</v>
      </c>
      <c r="K69">
        <v>176223</v>
      </c>
    </row>
    <row r="70" spans="1:11">
      <c r="A70" s="29" t="s">
        <v>177</v>
      </c>
      <c r="B70">
        <v>76747</v>
      </c>
      <c r="C70">
        <v>86437</v>
      </c>
      <c r="D70">
        <v>97709</v>
      </c>
      <c r="E70">
        <v>122094</v>
      </c>
      <c r="F70">
        <v>125916</v>
      </c>
      <c r="G70">
        <v>125112</v>
      </c>
      <c r="H70">
        <v>123684</v>
      </c>
      <c r="I70">
        <v>131341</v>
      </c>
      <c r="J70">
        <v>117161</v>
      </c>
      <c r="K70">
        <v>102984</v>
      </c>
    </row>
    <row r="71" spans="1:11">
      <c r="A71" s="29" t="s">
        <v>178</v>
      </c>
      <c r="B71">
        <v>97852</v>
      </c>
      <c r="C71">
        <v>59965</v>
      </c>
      <c r="D71">
        <v>61270</v>
      </c>
      <c r="E71">
        <v>67775</v>
      </c>
      <c r="F71">
        <v>70998</v>
      </c>
      <c r="G71">
        <v>78366</v>
      </c>
      <c r="H71">
        <v>81808</v>
      </c>
      <c r="I71">
        <v>86194</v>
      </c>
      <c r="J71">
        <v>53687</v>
      </c>
      <c r="K71">
        <v>35292</v>
      </c>
    </row>
    <row r="72" spans="1:11">
      <c r="A72" s="29" t="s">
        <v>179</v>
      </c>
      <c r="B72">
        <v>79537</v>
      </c>
      <c r="C72">
        <v>25261</v>
      </c>
      <c r="D72">
        <v>47339</v>
      </c>
      <c r="E72">
        <v>53551</v>
      </c>
      <c r="F72">
        <v>57422</v>
      </c>
      <c r="G72">
        <v>67010</v>
      </c>
      <c r="H72">
        <v>69862</v>
      </c>
      <c r="I72">
        <v>78531</v>
      </c>
      <c r="J72">
        <v>47177</v>
      </c>
      <c r="K72">
        <v>29697</v>
      </c>
    </row>
    <row r="73" spans="1:11">
      <c r="A73" s="29" t="s">
        <v>215</v>
      </c>
      <c r="B73">
        <v>0.14599999999999999</v>
      </c>
      <c r="C73">
        <v>0.33300000000000002</v>
      </c>
      <c r="D73">
        <v>0.14699999999999999</v>
      </c>
      <c r="E73">
        <v>0.16</v>
      </c>
      <c r="F73">
        <v>0.188</v>
      </c>
      <c r="G73">
        <v>0.16400000000000001</v>
      </c>
      <c r="H73">
        <v>0.20399999999999999</v>
      </c>
      <c r="I73">
        <v>0.11899999999999999</v>
      </c>
      <c r="J73">
        <v>0.11</v>
      </c>
      <c r="K73">
        <v>0.112</v>
      </c>
    </row>
    <row r="74" spans="1:11">
      <c r="A74" s="29" t="s">
        <v>216</v>
      </c>
      <c r="B74">
        <v>0.112</v>
      </c>
      <c r="C74">
        <v>0.14599999999999999</v>
      </c>
      <c r="D74">
        <v>0.16800000000000001</v>
      </c>
      <c r="E74">
        <v>0.20300000000000001</v>
      </c>
      <c r="F74">
        <v>0.23599999999999999</v>
      </c>
      <c r="G74">
        <v>0.27300000000000002</v>
      </c>
      <c r="H74">
        <v>0.316</v>
      </c>
      <c r="I74">
        <v>0.35799999999999998</v>
      </c>
      <c r="J74">
        <v>0.27700000000000002</v>
      </c>
      <c r="K74">
        <v>0.2</v>
      </c>
    </row>
    <row r="75" spans="1:11">
      <c r="A75" s="33"/>
      <c r="B75" s="33"/>
      <c r="C75" s="33"/>
      <c r="D75" s="33"/>
      <c r="E75" s="33"/>
      <c r="F75" s="33"/>
      <c r="G75" s="33"/>
      <c r="H75" s="33"/>
      <c r="I75" s="33"/>
      <c r="J75" s="33"/>
      <c r="K75" s="33"/>
    </row>
    <row r="76" spans="1:11">
      <c r="A76" s="33"/>
      <c r="B76" s="33"/>
      <c r="C76" s="33"/>
      <c r="D76" s="33"/>
      <c r="E76" s="33"/>
      <c r="F76" s="33"/>
      <c r="G76" s="33"/>
      <c r="H76" s="33"/>
      <c r="I76" s="33"/>
      <c r="J76" s="33"/>
      <c r="K76" s="33"/>
    </row>
    <row r="77" spans="1:11">
      <c r="A77" s="29" t="s">
        <v>57</v>
      </c>
      <c r="B77" s="29">
        <v>2024</v>
      </c>
      <c r="C77" s="29">
        <v>2023</v>
      </c>
      <c r="D77" s="29">
        <v>2022</v>
      </c>
      <c r="E77" s="29">
        <v>2021</v>
      </c>
      <c r="F77" s="29">
        <v>2020</v>
      </c>
      <c r="G77" s="29">
        <v>2019</v>
      </c>
      <c r="H77" s="29">
        <v>2018</v>
      </c>
      <c r="I77" s="29">
        <v>2017</v>
      </c>
      <c r="J77" s="29">
        <v>2016</v>
      </c>
      <c r="K77" s="29">
        <v>2015</v>
      </c>
    </row>
    <row r="78" spans="1:11">
      <c r="A78" s="29" t="s">
        <v>181</v>
      </c>
      <c r="B78">
        <v>88136</v>
      </c>
      <c r="C78">
        <v>72361</v>
      </c>
      <c r="D78">
        <v>72738</v>
      </c>
      <c r="E78">
        <v>61271</v>
      </c>
      <c r="F78">
        <v>44281</v>
      </c>
      <c r="G78">
        <v>39240</v>
      </c>
      <c r="H78">
        <v>16571</v>
      </c>
      <c r="I78">
        <v>21204</v>
      </c>
      <c r="J78">
        <v>16798</v>
      </c>
      <c r="K78">
        <v>12193</v>
      </c>
    </row>
    <row r="79" spans="1:11">
      <c r="A79" s="29" t="s">
        <v>182</v>
      </c>
      <c r="B79">
        <v>118548</v>
      </c>
      <c r="C79">
        <v>87582</v>
      </c>
      <c r="D79">
        <v>89035</v>
      </c>
      <c r="E79">
        <v>76740</v>
      </c>
      <c r="F79">
        <v>60675</v>
      </c>
      <c r="G79">
        <v>52185</v>
      </c>
      <c r="H79">
        <v>43884</v>
      </c>
      <c r="I79">
        <v>39507</v>
      </c>
      <c r="J79">
        <v>33325</v>
      </c>
      <c r="K79">
        <v>29080</v>
      </c>
    </row>
    <row r="80" spans="1:11">
      <c r="A80" s="29" t="s">
        <v>130</v>
      </c>
      <c r="B80">
        <v>22287</v>
      </c>
      <c r="C80">
        <v>13861</v>
      </c>
      <c r="D80">
        <v>14460</v>
      </c>
      <c r="E80">
        <v>11686</v>
      </c>
      <c r="F80">
        <v>12796</v>
      </c>
      <c r="G80">
        <v>11682</v>
      </c>
      <c r="H80">
        <v>10261</v>
      </c>
      <c r="I80">
        <v>8778</v>
      </c>
      <c r="J80">
        <v>6622</v>
      </c>
      <c r="K80">
        <v>5957</v>
      </c>
    </row>
    <row r="81" spans="1:11">
      <c r="A81" s="29" t="s">
        <v>183</v>
      </c>
      <c r="B81">
        <v>-4738</v>
      </c>
      <c r="C81">
        <v>-6059</v>
      </c>
      <c r="D81">
        <v>-5702</v>
      </c>
      <c r="E81">
        <v>-150</v>
      </c>
      <c r="F81">
        <v>-3620</v>
      </c>
      <c r="G81">
        <v>-3534</v>
      </c>
      <c r="H81">
        <v>13040</v>
      </c>
      <c r="I81">
        <v>-3296</v>
      </c>
      <c r="J81">
        <v>-448</v>
      </c>
      <c r="K81">
        <v>224</v>
      </c>
    </row>
    <row r="82" spans="1:11">
      <c r="A82" s="29" t="s">
        <v>184</v>
      </c>
      <c r="B82">
        <v>10734</v>
      </c>
      <c r="C82">
        <v>9611</v>
      </c>
      <c r="D82">
        <v>7502</v>
      </c>
      <c r="E82">
        <v>6118</v>
      </c>
      <c r="F82">
        <v>5289</v>
      </c>
      <c r="G82">
        <v>4652</v>
      </c>
      <c r="H82">
        <v>3940</v>
      </c>
      <c r="I82">
        <v>3266</v>
      </c>
      <c r="J82">
        <v>2668</v>
      </c>
      <c r="K82">
        <v>2574</v>
      </c>
    </row>
    <row r="83" spans="1:11">
      <c r="A83" s="29" t="s">
        <v>185</v>
      </c>
      <c r="B83">
        <v>57975</v>
      </c>
      <c r="C83">
        <v>196</v>
      </c>
      <c r="D83">
        <v>-409</v>
      </c>
      <c r="E83">
        <v>-1249</v>
      </c>
      <c r="F83">
        <v>-219</v>
      </c>
      <c r="G83">
        <v>-792</v>
      </c>
      <c r="H83">
        <v>-2212</v>
      </c>
      <c r="I83">
        <v>-59808</v>
      </c>
      <c r="J83">
        <v>-48091</v>
      </c>
      <c r="K83">
        <v>-38453</v>
      </c>
    </row>
    <row r="84" spans="1:11">
      <c r="A84" s="29" t="s">
        <v>186</v>
      </c>
      <c r="B84">
        <v>1824</v>
      </c>
      <c r="C84">
        <v>-2388</v>
      </c>
      <c r="D84">
        <v>446</v>
      </c>
      <c r="E84">
        <v>-936</v>
      </c>
      <c r="F84">
        <v>2148</v>
      </c>
      <c r="G84">
        <v>937</v>
      </c>
      <c r="H84">
        <v>2284</v>
      </c>
      <c r="I84">
        <v>69363</v>
      </c>
      <c r="J84">
        <v>55776</v>
      </c>
      <c r="K84">
        <v>46585</v>
      </c>
    </row>
    <row r="85" spans="1:11">
      <c r="A85" s="29" t="s">
        <v>187</v>
      </c>
      <c r="B85">
        <v>-7191</v>
      </c>
      <c r="C85">
        <v>-4087</v>
      </c>
      <c r="D85">
        <v>-6834</v>
      </c>
      <c r="E85">
        <v>-6481</v>
      </c>
      <c r="F85">
        <v>-2577</v>
      </c>
      <c r="G85">
        <v>-2812</v>
      </c>
      <c r="H85">
        <v>-3862</v>
      </c>
      <c r="I85">
        <v>-925</v>
      </c>
      <c r="J85">
        <v>-530</v>
      </c>
      <c r="K85">
        <v>1456</v>
      </c>
    </row>
    <row r="86" spans="1:11">
      <c r="A86" s="29" t="s">
        <v>143</v>
      </c>
      <c r="B86">
        <v>1284</v>
      </c>
      <c r="C86">
        <v>1242</v>
      </c>
      <c r="D86">
        <v>-1123</v>
      </c>
      <c r="E86">
        <v>-737</v>
      </c>
      <c r="F86">
        <v>168</v>
      </c>
      <c r="G86">
        <v>597</v>
      </c>
      <c r="H86">
        <v>-465</v>
      </c>
      <c r="I86">
        <v>50</v>
      </c>
      <c r="J86">
        <v>600</v>
      </c>
      <c r="K86">
        <v>-272</v>
      </c>
    </row>
    <row r="87" spans="1:11">
      <c r="A87" s="29" t="s">
        <v>155</v>
      </c>
      <c r="B87">
        <v>3545</v>
      </c>
      <c r="C87">
        <v>-2721</v>
      </c>
      <c r="D87">
        <v>2943</v>
      </c>
      <c r="E87">
        <v>2798</v>
      </c>
      <c r="F87">
        <v>3018</v>
      </c>
      <c r="G87">
        <v>232</v>
      </c>
      <c r="H87">
        <v>1148</v>
      </c>
      <c r="I87">
        <v>81</v>
      </c>
      <c r="J87">
        <v>88</v>
      </c>
      <c r="K87">
        <v>-1054</v>
      </c>
    </row>
    <row r="88" spans="1:11">
      <c r="A88" s="29" t="s">
        <v>158</v>
      </c>
      <c r="B88">
        <v>4186</v>
      </c>
      <c r="C88">
        <v>3178</v>
      </c>
      <c r="D88">
        <v>5460</v>
      </c>
      <c r="E88">
        <v>3484</v>
      </c>
      <c r="F88">
        <v>1539</v>
      </c>
      <c r="G88">
        <v>2920</v>
      </c>
      <c r="H88">
        <v>5463</v>
      </c>
      <c r="I88">
        <v>70157</v>
      </c>
      <c r="J88">
        <v>55618</v>
      </c>
      <c r="K88">
        <v>46455</v>
      </c>
    </row>
    <row r="89" spans="1:11">
      <c r="A89" s="29" t="s">
        <v>188</v>
      </c>
      <c r="B89">
        <v>0</v>
      </c>
      <c r="C89">
        <v>0</v>
      </c>
      <c r="D89">
        <v>0</v>
      </c>
      <c r="E89">
        <v>0</v>
      </c>
      <c r="F89">
        <v>0</v>
      </c>
      <c r="G89">
        <v>0</v>
      </c>
      <c r="H89">
        <v>0</v>
      </c>
      <c r="I89">
        <v>0</v>
      </c>
      <c r="J89">
        <v>0</v>
      </c>
      <c r="K89">
        <v>0</v>
      </c>
    </row>
    <row r="90" spans="1:11">
      <c r="A90" s="29" t="s">
        <v>189</v>
      </c>
      <c r="B90">
        <v>-96970</v>
      </c>
      <c r="C90">
        <v>-22680</v>
      </c>
      <c r="D90">
        <v>-30311</v>
      </c>
      <c r="E90">
        <v>-27577</v>
      </c>
      <c r="F90">
        <v>-12223</v>
      </c>
      <c r="G90">
        <v>-15773</v>
      </c>
      <c r="H90">
        <v>-6061</v>
      </c>
      <c r="I90">
        <v>-46781</v>
      </c>
      <c r="J90">
        <v>-23950</v>
      </c>
      <c r="K90">
        <v>-23001</v>
      </c>
    </row>
    <row r="91" spans="1:11">
      <c r="A91" s="29" t="s">
        <v>190</v>
      </c>
      <c r="B91">
        <v>-44477</v>
      </c>
      <c r="C91">
        <v>-28107</v>
      </c>
      <c r="D91">
        <v>-23886</v>
      </c>
      <c r="E91">
        <v>-20622</v>
      </c>
      <c r="F91">
        <v>-15441</v>
      </c>
      <c r="G91">
        <v>-13925</v>
      </c>
      <c r="H91">
        <v>-11632</v>
      </c>
      <c r="I91">
        <v>-8129</v>
      </c>
      <c r="J91">
        <v>-8343</v>
      </c>
      <c r="K91">
        <v>-5944</v>
      </c>
    </row>
    <row r="92" spans="1:11">
      <c r="A92" s="29" t="s">
        <v>191</v>
      </c>
      <c r="B92">
        <v>-69132</v>
      </c>
      <c r="C92">
        <v>-1670</v>
      </c>
      <c r="D92">
        <v>-22038</v>
      </c>
      <c r="E92">
        <v>-8909</v>
      </c>
      <c r="F92">
        <v>-2521</v>
      </c>
      <c r="G92">
        <v>-2388</v>
      </c>
      <c r="H92">
        <v>-888</v>
      </c>
      <c r="I92">
        <v>-25944</v>
      </c>
      <c r="J92">
        <v>-1393</v>
      </c>
      <c r="K92">
        <v>-3723</v>
      </c>
    </row>
    <row r="93" spans="1:11">
      <c r="A93" s="29" t="s">
        <v>192</v>
      </c>
      <c r="B93">
        <v>-17732</v>
      </c>
      <c r="C93">
        <v>-37651</v>
      </c>
      <c r="D93">
        <v>-26456</v>
      </c>
      <c r="E93">
        <v>-62924</v>
      </c>
      <c r="F93">
        <v>-77190</v>
      </c>
      <c r="G93">
        <v>-57697</v>
      </c>
      <c r="H93">
        <v>-137380</v>
      </c>
      <c r="I93">
        <v>-176905</v>
      </c>
      <c r="J93">
        <v>-129758</v>
      </c>
      <c r="K93">
        <v>-98729</v>
      </c>
    </row>
    <row r="94" spans="1:11">
      <c r="A94" s="29" t="s">
        <v>193</v>
      </c>
      <c r="B94">
        <v>35669</v>
      </c>
      <c r="C94">
        <v>47864</v>
      </c>
      <c r="D94">
        <v>44894</v>
      </c>
      <c r="E94">
        <v>65800</v>
      </c>
      <c r="F94">
        <v>84170</v>
      </c>
      <c r="G94">
        <v>58237</v>
      </c>
      <c r="H94">
        <v>143937</v>
      </c>
      <c r="I94">
        <v>164394</v>
      </c>
      <c r="J94">
        <v>115341</v>
      </c>
      <c r="K94">
        <v>85861</v>
      </c>
    </row>
    <row r="95" spans="1:11">
      <c r="A95" s="29" t="s">
        <v>194</v>
      </c>
      <c r="B95">
        <v>-1298</v>
      </c>
      <c r="C95">
        <v>-3116</v>
      </c>
      <c r="D95">
        <v>-2825</v>
      </c>
      <c r="E95">
        <v>-922</v>
      </c>
      <c r="F95">
        <v>-1241</v>
      </c>
      <c r="G95">
        <v>540</v>
      </c>
      <c r="H95">
        <v>-98</v>
      </c>
      <c r="I95">
        <v>-197</v>
      </c>
      <c r="J95">
        <v>203</v>
      </c>
      <c r="K95">
        <v>-466</v>
      </c>
    </row>
    <row r="96" spans="1:11">
      <c r="A96" s="29" t="s">
        <v>195</v>
      </c>
      <c r="B96">
        <v>-37757</v>
      </c>
      <c r="C96">
        <v>-43935</v>
      </c>
      <c r="D96">
        <v>-58876</v>
      </c>
      <c r="E96">
        <v>-48486</v>
      </c>
      <c r="F96">
        <v>-46031</v>
      </c>
      <c r="G96">
        <v>-36887</v>
      </c>
      <c r="H96">
        <v>-33590</v>
      </c>
      <c r="I96">
        <v>8408</v>
      </c>
      <c r="J96">
        <v>-8393</v>
      </c>
      <c r="K96">
        <v>-9080</v>
      </c>
    </row>
    <row r="97" spans="1:11">
      <c r="A97" s="29" t="s">
        <v>196</v>
      </c>
      <c r="B97">
        <v>-575</v>
      </c>
      <c r="C97">
        <v>-2750</v>
      </c>
      <c r="D97">
        <v>-9023</v>
      </c>
      <c r="E97">
        <v>-3750</v>
      </c>
      <c r="F97">
        <v>-5518</v>
      </c>
      <c r="G97">
        <v>-4000</v>
      </c>
      <c r="H97">
        <v>-10060</v>
      </c>
      <c r="I97">
        <v>-7922</v>
      </c>
      <c r="J97">
        <v>-2796</v>
      </c>
      <c r="K97">
        <v>-1500</v>
      </c>
    </row>
    <row r="98" spans="1:11">
      <c r="A98" s="29" t="s">
        <v>197</v>
      </c>
      <c r="B98">
        <v>2002</v>
      </c>
      <c r="C98">
        <v>1866</v>
      </c>
      <c r="D98">
        <v>1841</v>
      </c>
      <c r="E98">
        <v>1693</v>
      </c>
      <c r="F98">
        <v>1343</v>
      </c>
      <c r="G98">
        <v>1142</v>
      </c>
      <c r="H98">
        <v>1002</v>
      </c>
      <c r="I98">
        <v>772</v>
      </c>
      <c r="J98">
        <v>668</v>
      </c>
      <c r="K98">
        <v>634</v>
      </c>
    </row>
    <row r="99" spans="1:11">
      <c r="A99" s="29" t="s">
        <v>198</v>
      </c>
      <c r="B99">
        <v>-17254</v>
      </c>
      <c r="C99">
        <v>-22245</v>
      </c>
      <c r="D99">
        <v>-32696</v>
      </c>
      <c r="E99">
        <v>-27385</v>
      </c>
      <c r="F99">
        <v>-22968</v>
      </c>
      <c r="G99">
        <v>-19543</v>
      </c>
      <c r="H99">
        <v>-10721</v>
      </c>
      <c r="I99">
        <v>-11788</v>
      </c>
      <c r="J99">
        <v>-15969</v>
      </c>
      <c r="K99">
        <v>-14443</v>
      </c>
    </row>
    <row r="100" spans="1:11">
      <c r="A100" s="29" t="s">
        <v>199</v>
      </c>
      <c r="B100">
        <v>-21771</v>
      </c>
      <c r="C100">
        <v>-19800</v>
      </c>
      <c r="D100">
        <v>-18135</v>
      </c>
      <c r="E100">
        <v>-16521</v>
      </c>
      <c r="F100">
        <v>-15137</v>
      </c>
      <c r="G100">
        <v>-13811</v>
      </c>
      <c r="H100">
        <v>-12699</v>
      </c>
      <c r="I100">
        <v>-11845</v>
      </c>
      <c r="J100">
        <v>-11006</v>
      </c>
      <c r="K100">
        <v>-9882</v>
      </c>
    </row>
    <row r="101" spans="1:11">
      <c r="A101" s="29" t="s">
        <v>200</v>
      </c>
      <c r="B101">
        <v>-1309</v>
      </c>
      <c r="C101">
        <v>-1006</v>
      </c>
      <c r="D101">
        <v>-863</v>
      </c>
      <c r="E101">
        <v>-2523</v>
      </c>
      <c r="F101">
        <v>-3751</v>
      </c>
      <c r="G101">
        <v>-675</v>
      </c>
      <c r="H101">
        <v>-971</v>
      </c>
      <c r="I101">
        <v>39191</v>
      </c>
      <c r="J101">
        <v>20710</v>
      </c>
      <c r="K101">
        <v>16111</v>
      </c>
    </row>
    <row r="102" spans="1:11">
      <c r="A102" s="29" t="s">
        <v>201</v>
      </c>
      <c r="B102">
        <v>-210</v>
      </c>
      <c r="C102">
        <v>-194</v>
      </c>
      <c r="D102">
        <v>-141</v>
      </c>
      <c r="E102">
        <v>-29</v>
      </c>
      <c r="F102">
        <v>-201</v>
      </c>
      <c r="G102">
        <v>-115</v>
      </c>
      <c r="H102">
        <v>50</v>
      </c>
      <c r="I102">
        <v>19</v>
      </c>
      <c r="J102">
        <v>-67</v>
      </c>
      <c r="K102">
        <v>-73</v>
      </c>
    </row>
    <row r="103" spans="1:11">
      <c r="A103" s="29" t="s">
        <v>202</v>
      </c>
      <c r="B103">
        <v>-16389</v>
      </c>
      <c r="C103">
        <v>20773</v>
      </c>
      <c r="D103">
        <v>-293</v>
      </c>
      <c r="E103">
        <v>648</v>
      </c>
      <c r="F103">
        <v>2220</v>
      </c>
      <c r="G103">
        <v>-590</v>
      </c>
      <c r="H103">
        <v>4283</v>
      </c>
      <c r="I103">
        <v>1153</v>
      </c>
      <c r="J103">
        <v>915</v>
      </c>
      <c r="K103">
        <v>-3074</v>
      </c>
    </row>
    <row r="104" spans="1:11">
      <c r="A104" s="29" t="s">
        <v>203</v>
      </c>
      <c r="B104">
        <v>34704</v>
      </c>
      <c r="C104">
        <v>13931</v>
      </c>
      <c r="D104">
        <v>14224</v>
      </c>
      <c r="E104">
        <v>13576</v>
      </c>
      <c r="F104">
        <v>11356</v>
      </c>
      <c r="G104">
        <v>11946</v>
      </c>
      <c r="H104">
        <v>7663</v>
      </c>
      <c r="I104">
        <v>6510</v>
      </c>
      <c r="J104">
        <v>5595</v>
      </c>
      <c r="K104">
        <v>8669</v>
      </c>
    </row>
    <row r="105" spans="1:11">
      <c r="A105" s="29" t="s">
        <v>204</v>
      </c>
      <c r="B105">
        <v>18315</v>
      </c>
      <c r="C105">
        <v>34704</v>
      </c>
      <c r="D105">
        <v>13931</v>
      </c>
      <c r="E105">
        <v>14224</v>
      </c>
      <c r="F105">
        <v>13576</v>
      </c>
      <c r="G105">
        <v>11356</v>
      </c>
      <c r="H105">
        <v>11946</v>
      </c>
      <c r="I105">
        <v>7663</v>
      </c>
      <c r="J105">
        <v>6510</v>
      </c>
      <c r="K105">
        <v>5595</v>
      </c>
    </row>
    <row r="106" spans="1:11">
      <c r="A106" s="29" t="s">
        <v>205</v>
      </c>
      <c r="B106">
        <v>74071</v>
      </c>
      <c r="C106">
        <v>59475</v>
      </c>
      <c r="D106">
        <v>65149</v>
      </c>
      <c r="E106">
        <v>56118</v>
      </c>
      <c r="F106">
        <v>45234</v>
      </c>
      <c r="G106">
        <v>38260</v>
      </c>
      <c r="H106">
        <v>32252</v>
      </c>
      <c r="I106">
        <v>31378</v>
      </c>
      <c r="J106">
        <v>24982</v>
      </c>
      <c r="K106">
        <v>23136</v>
      </c>
    </row>
    <row r="107" spans="1:11">
      <c r="A107" s="29" t="s">
        <v>206</v>
      </c>
      <c r="B107">
        <v>118548</v>
      </c>
      <c r="C107">
        <v>87582</v>
      </c>
      <c r="D107">
        <v>89035</v>
      </c>
      <c r="E107">
        <v>76740</v>
      </c>
      <c r="F107">
        <v>60675</v>
      </c>
      <c r="G107">
        <v>52185</v>
      </c>
      <c r="H107">
        <v>43884</v>
      </c>
      <c r="I107">
        <v>39507</v>
      </c>
      <c r="J107">
        <v>33325</v>
      </c>
      <c r="K107">
        <v>29080</v>
      </c>
    </row>
    <row r="108" spans="1:11">
      <c r="A108" s="29" t="s">
        <v>207</v>
      </c>
      <c r="B108">
        <v>-44477</v>
      </c>
      <c r="C108">
        <v>-28107</v>
      </c>
      <c r="D108">
        <v>-23886</v>
      </c>
      <c r="E108">
        <v>-20622</v>
      </c>
      <c r="F108">
        <v>-15441</v>
      </c>
      <c r="G108">
        <v>-13925</v>
      </c>
      <c r="H108">
        <v>-11632</v>
      </c>
      <c r="I108">
        <v>-8129</v>
      </c>
      <c r="J108">
        <v>-8343</v>
      </c>
      <c r="K108">
        <v>-5944</v>
      </c>
    </row>
    <row r="109" spans="1:11">
      <c r="A109" s="15" t="s">
        <v>262</v>
      </c>
      <c r="B109" s="2">
        <f>ABS(B108)/B2</f>
        <v>0.18144842160230415</v>
      </c>
      <c r="C109" s="2">
        <f t="shared" ref="C109:K109" si="12">ABS(C108)/C2</f>
        <v>0.13263336715192411</v>
      </c>
      <c r="D109" s="2">
        <f t="shared" si="12"/>
        <v>0.12047208352246935</v>
      </c>
      <c r="E109" s="2">
        <f t="shared" si="12"/>
        <v>0.12268573604302509</v>
      </c>
      <c r="F109" s="2">
        <f t="shared" si="12"/>
        <v>0.10796769569625564</v>
      </c>
      <c r="G109" s="2">
        <f t="shared" si="12"/>
        <v>0.11065375110256431</v>
      </c>
      <c r="H109" s="2">
        <f t="shared" si="12"/>
        <v>0.10540050743022834</v>
      </c>
      <c r="I109" s="2">
        <f t="shared" si="12"/>
        <v>8.4176409066904143E-2</v>
      </c>
      <c r="J109" s="2">
        <f t="shared" si="12"/>
        <v>9.1526427803497373E-2</v>
      </c>
      <c r="K109" s="2">
        <f t="shared" si="12"/>
        <v>6.3517845693524255E-2</v>
      </c>
    </row>
  </sheetData>
  <pageMargins left="0.7" right="0.7" top="0.75" bottom="0.75" header="0.3" footer="0.3"/>
  <drawing r:id="rId1"/>
  <extLst>
    <ext xmlns:x14="http://schemas.microsoft.com/office/spreadsheetml/2009/9/main" uri="{05C60535-1F16-4fd2-B633-F4F36F0B64E0}">
      <x14:sparklineGroups xmlns:xm="http://schemas.microsoft.com/office/excel/2006/main">
        <x14:sparklineGroup type="column" displayEmptyCellsAs="span" xr2:uid="{5C3E3055-6531-4C3A-8B3E-1ECA988E8D60}">
          <x14:colorSeries rgb="FF376092"/>
          <x14:colorNegative rgb="FFD00000"/>
          <x14:colorAxis rgb="FF000000"/>
          <x14:colorMarkers rgb="FFD00000"/>
          <x14:colorFirst rgb="FFD00000"/>
          <x14:colorLast rgb="FFD00000"/>
          <x14:colorHigh rgb="FFD00000"/>
          <x14:colorLow rgb="FFD00000"/>
          <x14:sparklines>
            <x14:sparkline>
              <xm:f>'MSFT financial statement'!B27:K27</xm:f>
              <xm:sqref>L27</xm:sqref>
            </x14:sparkline>
          </x14:sparklines>
        </x14:sparklineGroup>
      </x14:sparklineGroups>
    </ext>
  </extLst>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B69FF48-7F63-4407-AE48-A829778BB4FD}">
  <dimension ref="C2:T61"/>
  <sheetViews>
    <sheetView topLeftCell="A10" workbookViewId="0">
      <selection activeCell="Q17" sqref="Q17"/>
    </sheetView>
  </sheetViews>
  <sheetFormatPr defaultRowHeight="14.4"/>
  <cols>
    <col min="16" max="16" width="14.77734375" bestFit="1" customWidth="1"/>
    <col min="17" max="17" width="9.6640625" bestFit="1" customWidth="1"/>
    <col min="18" max="18" width="10.109375" bestFit="1" customWidth="1"/>
    <col min="19" max="19" width="10.33203125" bestFit="1" customWidth="1"/>
    <col min="20" max="20" width="9.6640625" customWidth="1"/>
  </cols>
  <sheetData>
    <row r="2" spans="5:20">
      <c r="E2" t="s">
        <v>11</v>
      </c>
      <c r="I2" t="s">
        <v>0</v>
      </c>
      <c r="P2" t="s">
        <v>209</v>
      </c>
      <c r="Q2" t="s">
        <v>247</v>
      </c>
      <c r="R2" t="s">
        <v>248</v>
      </c>
      <c r="S2" t="s">
        <v>249</v>
      </c>
      <c r="T2" t="s">
        <v>250</v>
      </c>
    </row>
    <row r="3" spans="5:20">
      <c r="E3" t="s">
        <v>1</v>
      </c>
      <c r="F3" s="2">
        <v>0.17219999999999999</v>
      </c>
      <c r="I3" t="s">
        <v>1</v>
      </c>
      <c r="J3" s="1">
        <v>6.8599999999999994E-2</v>
      </c>
      <c r="O3" t="s">
        <v>1</v>
      </c>
    </row>
    <row r="4" spans="5:20">
      <c r="E4" t="s">
        <v>2</v>
      </c>
      <c r="F4" s="2">
        <v>0.15840000000000001</v>
      </c>
      <c r="I4" t="s">
        <v>2</v>
      </c>
      <c r="J4" s="1">
        <v>6.7799999999999999E-2</v>
      </c>
      <c r="O4" t="s">
        <v>2</v>
      </c>
    </row>
    <row r="5" spans="5:20">
      <c r="E5" t="s">
        <v>3</v>
      </c>
      <c r="F5" s="2">
        <v>0.14069999999999999</v>
      </c>
      <c r="I5" t="s">
        <v>3</v>
      </c>
      <c r="J5" s="2">
        <v>6.0299999999999999E-2</v>
      </c>
      <c r="O5" t="s">
        <v>3</v>
      </c>
    </row>
    <row r="6" spans="5:20">
      <c r="E6" t="s">
        <v>8</v>
      </c>
      <c r="F6" s="2">
        <v>4.7500000000000001E-2</v>
      </c>
      <c r="I6" t="s">
        <v>4</v>
      </c>
      <c r="J6" s="2">
        <v>3.61E-2</v>
      </c>
    </row>
    <row r="7" spans="5:20">
      <c r="E7" t="s">
        <v>12</v>
      </c>
      <c r="F7" s="2">
        <v>1.6799999999999999E-2</v>
      </c>
      <c r="I7" t="s">
        <v>5</v>
      </c>
      <c r="J7" s="2">
        <v>2.5499999999999998E-2</v>
      </c>
    </row>
    <row r="8" spans="5:20">
      <c r="E8" t="s">
        <v>13</v>
      </c>
      <c r="F8" s="2">
        <v>1.67E-2</v>
      </c>
      <c r="I8" t="s">
        <v>9</v>
      </c>
      <c r="J8" s="2">
        <v>1.9800000000000002E-2</v>
      </c>
    </row>
    <row r="9" spans="5:20">
      <c r="E9" t="s">
        <v>14</v>
      </c>
      <c r="F9" s="2">
        <v>1.5599999999999999E-2</v>
      </c>
      <c r="I9" t="s">
        <v>6</v>
      </c>
      <c r="J9" s="2">
        <v>1.7299999999999999E-2</v>
      </c>
    </row>
    <row r="10" spans="5:20">
      <c r="E10" t="s">
        <v>15</v>
      </c>
      <c r="F10" s="2">
        <v>1.54E-2</v>
      </c>
      <c r="I10" t="s">
        <v>10</v>
      </c>
      <c r="J10" s="2">
        <v>1.66E-2</v>
      </c>
    </row>
    <row r="11" spans="5:20">
      <c r="E11" t="s">
        <v>17</v>
      </c>
      <c r="F11" s="2">
        <v>1.38E-2</v>
      </c>
      <c r="I11" t="s">
        <v>7</v>
      </c>
      <c r="J11" s="2">
        <v>1.52E-2</v>
      </c>
    </row>
    <row r="12" spans="5:20">
      <c r="E12" t="s">
        <v>16</v>
      </c>
      <c r="F12" s="2">
        <v>1.3599999999999999E-2</v>
      </c>
      <c r="I12" t="s">
        <v>8</v>
      </c>
      <c r="J12" s="2">
        <v>1.52E-2</v>
      </c>
    </row>
    <row r="13" spans="5:20">
      <c r="E13" t="s">
        <v>18</v>
      </c>
      <c r="F13" s="1">
        <f>1-SUM(F3:F12)</f>
        <v>0.38929999999999998</v>
      </c>
      <c r="I13" t="s">
        <v>18</v>
      </c>
      <c r="J13" s="1">
        <f>1-SUM(J3:J12)</f>
        <v>0.65760000000000007</v>
      </c>
    </row>
    <row r="32" spans="4:15" ht="23.4">
      <c r="D32" t="s">
        <v>264</v>
      </c>
      <c r="O32" s="45" t="s">
        <v>251</v>
      </c>
    </row>
    <row r="61" spans="3:3">
      <c r="C61" t="s">
        <v>263</v>
      </c>
    </row>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A789A11-37AE-4C02-B455-8B86779CF747}">
  <dimension ref="O4:O9"/>
  <sheetViews>
    <sheetView workbookViewId="0">
      <selection activeCell="M13" sqref="M13"/>
    </sheetView>
  </sheetViews>
  <sheetFormatPr defaultRowHeight="14.4"/>
  <sheetData>
    <row r="4" spans="15:15">
      <c r="O4" t="s">
        <v>252</v>
      </c>
    </row>
    <row r="5" spans="15:15">
      <c r="O5" t="s">
        <v>253</v>
      </c>
    </row>
    <row r="8" spans="15:15">
      <c r="O8" t="s">
        <v>254</v>
      </c>
    </row>
    <row r="9" spans="15:15">
      <c r="O9" t="s">
        <v>255</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0FE25DE-B502-4A2A-AE3B-C0AEA85922FF}">
  <dimension ref="E3:J68"/>
  <sheetViews>
    <sheetView topLeftCell="A19" workbookViewId="0">
      <selection activeCell="O19" sqref="O19:O21"/>
    </sheetView>
  </sheetViews>
  <sheetFormatPr defaultRowHeight="14.4"/>
  <cols>
    <col min="5" max="5" width="21.109375" bestFit="1" customWidth="1"/>
    <col min="9" max="10" width="22.109375" bestFit="1" customWidth="1"/>
  </cols>
  <sheetData>
    <row r="3" spans="5:10">
      <c r="I3" t="s">
        <v>21</v>
      </c>
      <c r="J3" t="s">
        <v>23</v>
      </c>
    </row>
    <row r="6" spans="5:10">
      <c r="E6" t="s">
        <v>19</v>
      </c>
      <c r="F6" t="s">
        <v>20</v>
      </c>
      <c r="G6" t="s">
        <v>22</v>
      </c>
    </row>
    <row r="7" spans="5:10">
      <c r="E7" t="s">
        <v>24</v>
      </c>
      <c r="F7" s="3">
        <v>20.91</v>
      </c>
      <c r="G7" s="3">
        <v>55.4</v>
      </c>
    </row>
    <row r="8" spans="5:10">
      <c r="E8" t="s">
        <v>25</v>
      </c>
      <c r="F8" s="3">
        <v>19.600000000000001</v>
      </c>
      <c r="G8" s="3">
        <v>40.700000000000003</v>
      </c>
    </row>
    <row r="9" spans="5:10">
      <c r="E9" t="s">
        <v>26</v>
      </c>
      <c r="F9" s="3">
        <v>12.71</v>
      </c>
      <c r="G9" s="3">
        <v>0</v>
      </c>
    </row>
    <row r="10" spans="5:10">
      <c r="E10" t="s">
        <v>27</v>
      </c>
      <c r="F10" s="3">
        <v>9.17</v>
      </c>
      <c r="G10" s="3">
        <v>7.0000000000000007E-2</v>
      </c>
    </row>
    <row r="11" spans="5:10">
      <c r="E11" t="s">
        <v>28</v>
      </c>
      <c r="F11" s="3">
        <v>7.81</v>
      </c>
      <c r="G11" s="3"/>
    </row>
    <row r="12" spans="5:10">
      <c r="E12" t="s">
        <v>29</v>
      </c>
      <c r="F12" s="3">
        <v>4.2300000000000004</v>
      </c>
      <c r="G12" s="3"/>
    </row>
    <row r="13" spans="5:10">
      <c r="E13" t="s">
        <v>30</v>
      </c>
      <c r="F13" s="3">
        <v>3.75</v>
      </c>
      <c r="G13" s="3">
        <v>2.93</v>
      </c>
    </row>
    <row r="14" spans="5:10">
      <c r="E14" t="s">
        <v>31</v>
      </c>
      <c r="F14" s="3">
        <v>2.97</v>
      </c>
      <c r="G14" s="3"/>
    </row>
    <row r="15" spans="5:10">
      <c r="E15" t="s">
        <v>32</v>
      </c>
      <c r="F15" s="3">
        <v>2.82</v>
      </c>
      <c r="G15" s="3">
        <v>0.15</v>
      </c>
    </row>
    <row r="16" spans="5:10">
      <c r="E16" t="s">
        <v>33</v>
      </c>
      <c r="F16" s="3">
        <v>2.75</v>
      </c>
      <c r="G16" s="3"/>
    </row>
    <row r="17" spans="5:7">
      <c r="E17" t="s">
        <v>34</v>
      </c>
      <c r="F17" s="3">
        <v>2.52</v>
      </c>
      <c r="G17" s="3"/>
    </row>
    <row r="18" spans="5:7">
      <c r="E18" t="s">
        <v>35</v>
      </c>
      <c r="F18" s="3">
        <v>2.17</v>
      </c>
      <c r="G18" s="3"/>
    </row>
    <row r="19" spans="5:7">
      <c r="E19" t="s">
        <v>36</v>
      </c>
      <c r="F19" s="3">
        <v>2.06</v>
      </c>
      <c r="G19" s="3"/>
    </row>
    <row r="20" spans="5:7">
      <c r="E20" t="s">
        <v>37</v>
      </c>
      <c r="F20" s="3">
        <v>1.74</v>
      </c>
      <c r="G20" s="3">
        <v>0.06</v>
      </c>
    </row>
    <row r="21" spans="5:7">
      <c r="E21" t="s">
        <v>38</v>
      </c>
      <c r="F21" s="3">
        <v>1.59</v>
      </c>
      <c r="G21" s="3">
        <v>0.08</v>
      </c>
    </row>
    <row r="22" spans="5:7">
      <c r="E22" t="s">
        <v>39</v>
      </c>
      <c r="F22" s="3">
        <v>0.91</v>
      </c>
      <c r="G22" s="3"/>
    </row>
    <row r="23" spans="5:7">
      <c r="E23" t="s">
        <v>40</v>
      </c>
      <c r="F23" s="3">
        <v>0.91</v>
      </c>
      <c r="G23" s="3"/>
    </row>
    <row r="24" spans="5:7">
      <c r="E24" t="s">
        <v>41</v>
      </c>
      <c r="F24" s="3">
        <v>0.62</v>
      </c>
      <c r="G24" s="3">
        <v>0.28000000000000003</v>
      </c>
    </row>
    <row r="25" spans="5:7">
      <c r="E25" t="s">
        <v>42</v>
      </c>
      <c r="F25" s="3">
        <v>0.51</v>
      </c>
      <c r="G25" s="3"/>
    </row>
    <row r="26" spans="5:7">
      <c r="E26" t="s">
        <v>54</v>
      </c>
      <c r="F26" s="3">
        <v>0.25</v>
      </c>
      <c r="G26" s="3">
        <v>0.2</v>
      </c>
    </row>
    <row r="49" spans="6:7">
      <c r="F49" s="3"/>
      <c r="G49" s="3"/>
    </row>
    <row r="50" spans="6:7">
      <c r="F50" s="3"/>
      <c r="G50" s="3"/>
    </row>
    <row r="51" spans="6:7">
      <c r="F51" s="3"/>
      <c r="G51" s="3"/>
    </row>
    <row r="52" spans="6:7">
      <c r="F52" s="3"/>
      <c r="G52" s="3"/>
    </row>
    <row r="53" spans="6:7">
      <c r="F53" s="3"/>
      <c r="G53" s="3"/>
    </row>
    <row r="54" spans="6:7">
      <c r="F54" s="3"/>
      <c r="G54" s="3"/>
    </row>
    <row r="55" spans="6:7">
      <c r="F55" s="3"/>
      <c r="G55" s="3"/>
    </row>
    <row r="56" spans="6:7">
      <c r="F56" s="3"/>
      <c r="G56" s="3"/>
    </row>
    <row r="57" spans="6:7">
      <c r="F57" s="3"/>
      <c r="G57" s="3"/>
    </row>
    <row r="58" spans="6:7">
      <c r="F58" s="3"/>
      <c r="G58" s="3"/>
    </row>
    <row r="59" spans="6:7">
      <c r="F59" s="3"/>
      <c r="G59" s="3"/>
    </row>
    <row r="60" spans="6:7">
      <c r="F60" s="3"/>
      <c r="G60" s="3"/>
    </row>
    <row r="61" spans="6:7">
      <c r="F61" s="3"/>
      <c r="G61" s="3"/>
    </row>
    <row r="62" spans="6:7">
      <c r="F62" s="3"/>
      <c r="G62" s="3"/>
    </row>
    <row r="63" spans="6:7">
      <c r="F63" s="3"/>
      <c r="G63" s="3"/>
    </row>
    <row r="64" spans="6:7">
      <c r="F64" s="3"/>
      <c r="G64" s="3"/>
    </row>
    <row r="65" spans="6:7">
      <c r="F65" s="3"/>
      <c r="G65" s="3"/>
    </row>
    <row r="66" spans="6:7">
      <c r="F66" s="3"/>
      <c r="G66" s="3"/>
    </row>
    <row r="67" spans="6:7">
      <c r="F67" s="3"/>
      <c r="G67" s="3"/>
    </row>
    <row r="68" spans="6:7">
      <c r="F68" s="3"/>
      <c r="G68" s="3"/>
    </row>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732BAF6-EB4D-4920-BA8F-24E084B8CF3F}">
  <dimension ref="E3:G8"/>
  <sheetViews>
    <sheetView workbookViewId="0">
      <selection activeCell="H32" sqref="H32"/>
    </sheetView>
  </sheetViews>
  <sheetFormatPr defaultRowHeight="14.4"/>
  <cols>
    <col min="5" max="5" width="10.109375" bestFit="1" customWidth="1"/>
  </cols>
  <sheetData>
    <row r="3" spans="5:7">
      <c r="E3" t="s">
        <v>46</v>
      </c>
      <c r="F3" t="s">
        <v>20</v>
      </c>
      <c r="G3" t="s">
        <v>22</v>
      </c>
    </row>
    <row r="4" spans="5:7">
      <c r="E4" t="s">
        <v>48</v>
      </c>
      <c r="F4">
        <v>98.63</v>
      </c>
      <c r="G4">
        <v>88.49</v>
      </c>
    </row>
    <row r="5" spans="5:7">
      <c r="E5" t="s">
        <v>49</v>
      </c>
      <c r="F5">
        <v>1.1200000000000001</v>
      </c>
      <c r="G5">
        <v>8.16</v>
      </c>
    </row>
    <row r="6" spans="5:7">
      <c r="E6" t="s">
        <v>50</v>
      </c>
      <c r="G6">
        <v>2.77</v>
      </c>
    </row>
    <row r="7" spans="5:7">
      <c r="E7" t="s">
        <v>51</v>
      </c>
      <c r="G7">
        <v>0.3</v>
      </c>
    </row>
    <row r="8" spans="5:7">
      <c r="E8" t="s">
        <v>52</v>
      </c>
      <c r="G8">
        <v>0.08</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A8A8D3-5763-4D13-B856-2C178956AD3E}">
  <dimension ref="E4:H20"/>
  <sheetViews>
    <sheetView workbookViewId="0">
      <selection activeCell="G7" sqref="G7"/>
    </sheetView>
  </sheetViews>
  <sheetFormatPr defaultRowHeight="14.4"/>
  <cols>
    <col min="6" max="6" width="22.44140625" bestFit="1" customWidth="1"/>
    <col min="7" max="7" width="17.33203125" bestFit="1" customWidth="1"/>
  </cols>
  <sheetData>
    <row r="4" spans="5:7">
      <c r="F4" t="s">
        <v>43</v>
      </c>
    </row>
    <row r="6" spans="5:7">
      <c r="F6" s="8" t="s">
        <v>20</v>
      </c>
      <c r="G6" s="9" t="s">
        <v>22</v>
      </c>
    </row>
    <row r="7" spans="5:7">
      <c r="F7" s="10" t="s">
        <v>44</v>
      </c>
      <c r="G7" s="11" t="s">
        <v>45</v>
      </c>
    </row>
    <row r="10" spans="5:7">
      <c r="E10" s="93" t="s">
        <v>46</v>
      </c>
      <c r="F10" s="4" t="s">
        <v>20</v>
      </c>
      <c r="G10" s="6" t="s">
        <v>22</v>
      </c>
    </row>
    <row r="11" spans="5:7">
      <c r="E11" s="93"/>
      <c r="F11" s="5" t="s">
        <v>47</v>
      </c>
      <c r="G11" s="7" t="s">
        <v>47</v>
      </c>
    </row>
    <row r="17" spans="5:8">
      <c r="H17" t="s">
        <v>111</v>
      </c>
    </row>
    <row r="18" spans="5:8">
      <c r="E18" t="s">
        <v>53</v>
      </c>
      <c r="H18" t="s">
        <v>112</v>
      </c>
    </row>
    <row r="19" spans="5:8">
      <c r="F19" t="s">
        <v>55</v>
      </c>
    </row>
    <row r="20" spans="5:8">
      <c r="F20" t="s">
        <v>56</v>
      </c>
    </row>
  </sheetData>
  <mergeCells count="1">
    <mergeCell ref="E10:E11"/>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A6A17D-B470-4CBF-A147-3BAD684758CA}">
  <dimension ref="A3:J234"/>
  <sheetViews>
    <sheetView topLeftCell="A214" workbookViewId="0">
      <selection activeCell="J184" sqref="J184"/>
    </sheetView>
  </sheetViews>
  <sheetFormatPr defaultRowHeight="14.4"/>
  <cols>
    <col min="1" max="1" width="27" customWidth="1"/>
    <col min="2" max="2" width="11" customWidth="1"/>
    <col min="3" max="3" width="13.33203125" customWidth="1"/>
    <col min="5" max="5" width="11.77734375" customWidth="1"/>
    <col min="6" max="6" width="17" bestFit="1" customWidth="1"/>
    <col min="7" max="7" width="16.21875" customWidth="1"/>
    <col min="8" max="8" width="7.44140625" bestFit="1" customWidth="1"/>
  </cols>
  <sheetData>
    <row r="3" spans="3:3">
      <c r="C3" t="s">
        <v>393</v>
      </c>
    </row>
    <row r="5" spans="3:3">
      <c r="C5" t="s">
        <v>394</v>
      </c>
    </row>
    <row r="7" spans="3:3">
      <c r="C7" t="s">
        <v>396</v>
      </c>
    </row>
    <row r="10" spans="3:3">
      <c r="C10" t="s">
        <v>395</v>
      </c>
    </row>
    <row r="18" spans="5:5" s="68" customFormat="1"/>
    <row r="20" spans="5:5">
      <c r="E20" t="s">
        <v>564</v>
      </c>
    </row>
    <row r="39" spans="3:3">
      <c r="C39" t="s">
        <v>396</v>
      </c>
    </row>
    <row r="41" spans="3:3" ht="15">
      <c r="C41" s="67" t="s">
        <v>565</v>
      </c>
    </row>
    <row r="42" spans="3:3">
      <c r="C42" t="s">
        <v>397</v>
      </c>
    </row>
    <row r="43" spans="3:3">
      <c r="C43" t="s">
        <v>401</v>
      </c>
    </row>
    <row r="44" spans="3:3">
      <c r="C44" t="s">
        <v>402</v>
      </c>
    </row>
    <row r="53" spans="2:2">
      <c r="B53" t="s">
        <v>566</v>
      </c>
    </row>
    <row r="71" spans="2:8">
      <c r="B71" t="s">
        <v>562</v>
      </c>
    </row>
    <row r="73" spans="2:8">
      <c r="B73" t="s">
        <v>563</v>
      </c>
    </row>
    <row r="76" spans="2:8" s="68" customFormat="1"/>
    <row r="77" spans="2:8">
      <c r="H77" t="s">
        <v>400</v>
      </c>
    </row>
    <row r="78" spans="2:8">
      <c r="C78" t="s">
        <v>568</v>
      </c>
    </row>
    <row r="79" spans="2:8">
      <c r="E79" t="s">
        <v>567</v>
      </c>
    </row>
    <row r="113" spans="3:3">
      <c r="C113" t="s">
        <v>398</v>
      </c>
    </row>
    <row r="131" spans="3:3" s="68" customFormat="1"/>
    <row r="133" spans="3:3">
      <c r="C133" t="s">
        <v>399</v>
      </c>
    </row>
    <row r="171" spans="4:4" s="68" customFormat="1"/>
    <row r="173" spans="4:4" ht="15.6">
      <c r="D173" s="69" t="s">
        <v>587</v>
      </c>
    </row>
    <row r="174" spans="4:4">
      <c r="D174" t="s">
        <v>403</v>
      </c>
    </row>
    <row r="175" spans="4:4">
      <c r="D175" t="s">
        <v>404</v>
      </c>
    </row>
    <row r="184" spans="10:10">
      <c r="J184" t="s">
        <v>588</v>
      </c>
    </row>
    <row r="216" spans="1:7">
      <c r="G216" s="80"/>
    </row>
    <row r="218" spans="1:7">
      <c r="A218" t="s">
        <v>569</v>
      </c>
      <c r="C218" s="81"/>
    </row>
    <row r="220" spans="1:7" ht="42.6" customHeight="1">
      <c r="A220" s="88" t="s">
        <v>570</v>
      </c>
      <c r="B220" s="89" t="s">
        <v>571</v>
      </c>
      <c r="C220" s="89" t="s">
        <v>586</v>
      </c>
      <c r="D220" s="88" t="s">
        <v>572</v>
      </c>
    </row>
    <row r="221" spans="1:7">
      <c r="A221" t="s">
        <v>573</v>
      </c>
      <c r="B221" s="1">
        <v>7.1999999999999995E-2</v>
      </c>
      <c r="C221" s="87">
        <v>0.17</v>
      </c>
      <c r="D221">
        <v>33</v>
      </c>
    </row>
    <row r="222" spans="1:7">
      <c r="A222" t="s">
        <v>574</v>
      </c>
      <c r="B222" s="1">
        <v>0.05</v>
      </c>
      <c r="C222" s="80">
        <v>0.98</v>
      </c>
      <c r="D222">
        <v>38</v>
      </c>
    </row>
    <row r="223" spans="1:7">
      <c r="A223" t="s">
        <v>575</v>
      </c>
      <c r="B223" s="1">
        <v>3.9E-2</v>
      </c>
      <c r="C223" s="80">
        <v>0.44</v>
      </c>
      <c r="D223">
        <v>44</v>
      </c>
    </row>
    <row r="224" spans="1:7">
      <c r="A224" t="s">
        <v>576</v>
      </c>
      <c r="B224" s="1">
        <v>2.7E-2</v>
      </c>
      <c r="C224" s="80">
        <v>0.35</v>
      </c>
      <c r="D224">
        <v>26</v>
      </c>
    </row>
    <row r="225" spans="1:4">
      <c r="A225" t="s">
        <v>577</v>
      </c>
      <c r="B225" s="1">
        <v>3.7999999999999999E-2</v>
      </c>
      <c r="C225" s="80">
        <v>0.17</v>
      </c>
      <c r="D225">
        <v>23</v>
      </c>
    </row>
    <row r="226" spans="1:4">
      <c r="A226" s="90" t="s">
        <v>578</v>
      </c>
      <c r="B226" s="91">
        <v>0.23</v>
      </c>
      <c r="C226" s="91">
        <v>0.42</v>
      </c>
      <c r="D226" s="90">
        <v>34</v>
      </c>
    </row>
    <row r="227" spans="1:4">
      <c r="B227" s="80"/>
    </row>
    <row r="228" spans="1:4" ht="43.2">
      <c r="A228" s="88" t="s">
        <v>570</v>
      </c>
      <c r="B228" s="89" t="s">
        <v>571</v>
      </c>
      <c r="C228" s="89" t="s">
        <v>579</v>
      </c>
      <c r="D228" s="88" t="s">
        <v>580</v>
      </c>
    </row>
    <row r="229" spans="1:4">
      <c r="A229" t="s">
        <v>573</v>
      </c>
      <c r="B229" s="1">
        <v>0.05</v>
      </c>
      <c r="C229" s="80">
        <v>0.28999999999999998</v>
      </c>
      <c r="D229">
        <v>65</v>
      </c>
    </row>
    <row r="230" spans="1:4">
      <c r="A230" t="s">
        <v>581</v>
      </c>
      <c r="B230" s="1">
        <v>4.2999999999999997E-2</v>
      </c>
      <c r="C230" s="80">
        <v>0.46</v>
      </c>
      <c r="D230">
        <v>97</v>
      </c>
    </row>
    <row r="231" spans="1:4">
      <c r="A231" t="s">
        <v>582</v>
      </c>
      <c r="B231" s="1">
        <v>2.9000000000000001E-2</v>
      </c>
      <c r="C231" s="80">
        <v>0.15</v>
      </c>
      <c r="D231">
        <v>31</v>
      </c>
    </row>
    <row r="232" spans="1:4">
      <c r="A232" t="s">
        <v>583</v>
      </c>
      <c r="B232" s="1">
        <v>2.5999999999999999E-2</v>
      </c>
      <c r="C232" s="80">
        <v>0.35</v>
      </c>
      <c r="D232">
        <v>45</v>
      </c>
    </row>
    <row r="233" spans="1:4">
      <c r="A233" t="s">
        <v>584</v>
      </c>
      <c r="B233" s="1">
        <v>2.3E-2</v>
      </c>
      <c r="C233" s="80">
        <v>0.16</v>
      </c>
      <c r="D233">
        <v>25</v>
      </c>
    </row>
    <row r="234" spans="1:4">
      <c r="A234" s="90" t="s">
        <v>585</v>
      </c>
      <c r="B234" s="91">
        <v>0.17</v>
      </c>
      <c r="C234" s="91">
        <v>0.3</v>
      </c>
      <c r="D234" s="90">
        <v>59</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17BFAFD-57CF-4531-A0AE-183AAFC06BCA}">
  <dimension ref="B1:AW304"/>
  <sheetViews>
    <sheetView topLeftCell="A169" workbookViewId="0">
      <selection activeCell="B260" sqref="B260"/>
    </sheetView>
  </sheetViews>
  <sheetFormatPr defaultRowHeight="14.4"/>
  <cols>
    <col min="8" max="8" width="15.77734375" customWidth="1"/>
    <col min="12" max="12" width="16.44140625" customWidth="1"/>
    <col min="13" max="13" width="19.33203125" bestFit="1" customWidth="1"/>
    <col min="14" max="14" width="11.44140625" bestFit="1" customWidth="1"/>
    <col min="17" max="17" width="20.44140625" bestFit="1" customWidth="1"/>
    <col min="20" max="20" width="19.33203125" bestFit="1" customWidth="1"/>
    <col min="21" max="21" width="10" bestFit="1" customWidth="1"/>
    <col min="23" max="23" width="20.44140625" bestFit="1" customWidth="1"/>
    <col min="24" max="24" width="10" bestFit="1" customWidth="1"/>
    <col min="32" max="32" width="27.109375" customWidth="1"/>
    <col min="33" max="33" width="9" bestFit="1" customWidth="1"/>
    <col min="35" max="35" width="27.21875" bestFit="1" customWidth="1"/>
    <col min="36" max="36" width="9" bestFit="1" customWidth="1"/>
  </cols>
  <sheetData>
    <row r="1" spans="49:49">
      <c r="AW1">
        <v>1</v>
      </c>
    </row>
    <row r="2" spans="49:49">
      <c r="AW2">
        <v>1</v>
      </c>
    </row>
    <row r="3" spans="49:49">
      <c r="AW3">
        <v>1</v>
      </c>
    </row>
    <row r="4" spans="49:49">
      <c r="AW4">
        <v>1</v>
      </c>
    </row>
    <row r="5" spans="49:49">
      <c r="AW5">
        <v>1</v>
      </c>
    </row>
    <row r="6" spans="49:49">
      <c r="AW6">
        <v>1</v>
      </c>
    </row>
    <row r="7" spans="49:49">
      <c r="AW7">
        <v>1</v>
      </c>
    </row>
    <row r="8" spans="49:49">
      <c r="AW8">
        <v>1</v>
      </c>
    </row>
    <row r="9" spans="49:49">
      <c r="AW9">
        <v>1</v>
      </c>
    </row>
    <row r="10" spans="49:49">
      <c r="AW10">
        <v>1</v>
      </c>
    </row>
    <row r="11" spans="49:49">
      <c r="AW11">
        <v>1</v>
      </c>
    </row>
    <row r="12" spans="49:49">
      <c r="AW12">
        <v>1</v>
      </c>
    </row>
    <row r="13" spans="49:49">
      <c r="AW13">
        <v>1</v>
      </c>
    </row>
    <row r="14" spans="49:49">
      <c r="AW14">
        <v>1</v>
      </c>
    </row>
    <row r="15" spans="49:49">
      <c r="AW15">
        <v>1</v>
      </c>
    </row>
    <row r="16" spans="49:49">
      <c r="AW16">
        <v>1</v>
      </c>
    </row>
    <row r="17" spans="2:49">
      <c r="AW17">
        <v>1</v>
      </c>
    </row>
    <row r="18" spans="2:49">
      <c r="AW18">
        <v>1</v>
      </c>
    </row>
    <row r="19" spans="2:49">
      <c r="AW19">
        <v>1</v>
      </c>
    </row>
    <row r="20" spans="2:49">
      <c r="AW20">
        <v>1</v>
      </c>
    </row>
    <row r="21" spans="2:49">
      <c r="AW21">
        <v>1</v>
      </c>
    </row>
    <row r="22" spans="2:49">
      <c r="AW22">
        <v>1</v>
      </c>
    </row>
    <row r="23" spans="2:49">
      <c r="AW23">
        <v>1</v>
      </c>
    </row>
    <row r="24" spans="2:49">
      <c r="E24" s="82" t="s">
        <v>557</v>
      </c>
      <c r="AW24">
        <v>1</v>
      </c>
    </row>
    <row r="25" spans="2:49">
      <c r="AW25">
        <v>1</v>
      </c>
    </row>
    <row r="26" spans="2:49">
      <c r="B26" t="s">
        <v>265</v>
      </c>
      <c r="AW26">
        <v>1</v>
      </c>
    </row>
    <row r="27" spans="2:49">
      <c r="L27" s="65" t="s">
        <v>558</v>
      </c>
      <c r="AW27">
        <v>1</v>
      </c>
    </row>
    <row r="28" spans="2:49">
      <c r="B28" s="65" t="s">
        <v>556</v>
      </c>
      <c r="AW28">
        <v>1</v>
      </c>
    </row>
    <row r="29" spans="2:49">
      <c r="AW29">
        <v>1</v>
      </c>
    </row>
    <row r="30" spans="2:49">
      <c r="AW30">
        <v>1</v>
      </c>
    </row>
    <row r="31" spans="2:49">
      <c r="AW31">
        <v>1</v>
      </c>
    </row>
    <row r="32" spans="2:49">
      <c r="AW32">
        <v>1</v>
      </c>
    </row>
    <row r="33" spans="49:49">
      <c r="AW33">
        <v>1</v>
      </c>
    </row>
    <row r="34" spans="49:49">
      <c r="AW34">
        <v>1</v>
      </c>
    </row>
    <row r="35" spans="49:49">
      <c r="AW35">
        <v>1</v>
      </c>
    </row>
    <row r="36" spans="49:49">
      <c r="AW36">
        <v>1</v>
      </c>
    </row>
    <row r="37" spans="49:49">
      <c r="AW37">
        <v>1</v>
      </c>
    </row>
    <row r="38" spans="49:49">
      <c r="AW38">
        <v>1</v>
      </c>
    </row>
    <row r="39" spans="49:49">
      <c r="AW39">
        <v>1</v>
      </c>
    </row>
    <row r="40" spans="49:49">
      <c r="AW40">
        <v>1</v>
      </c>
    </row>
    <row r="41" spans="49:49">
      <c r="AW41">
        <v>1</v>
      </c>
    </row>
    <row r="42" spans="49:49">
      <c r="AW42">
        <v>1</v>
      </c>
    </row>
    <row r="43" spans="49:49">
      <c r="AW43">
        <v>1</v>
      </c>
    </row>
    <row r="44" spans="49:49">
      <c r="AW44">
        <v>1</v>
      </c>
    </row>
    <row r="45" spans="49:49">
      <c r="AW45">
        <v>1</v>
      </c>
    </row>
    <row r="46" spans="49:49">
      <c r="AW46">
        <v>1</v>
      </c>
    </row>
    <row r="47" spans="49:49">
      <c r="AW47">
        <v>1</v>
      </c>
    </row>
    <row r="48" spans="49:49">
      <c r="AW48">
        <v>1</v>
      </c>
    </row>
    <row r="49" spans="2:49">
      <c r="AW49">
        <v>1</v>
      </c>
    </row>
    <row r="50" spans="2:49">
      <c r="C50" t="e" vm="1">
        <v>#VALUE!</v>
      </c>
      <c r="AW50">
        <v>1</v>
      </c>
    </row>
    <row r="51" spans="2:49">
      <c r="AW51">
        <v>1</v>
      </c>
    </row>
    <row r="52" spans="2:49">
      <c r="B52" t="e" vm="2">
        <v>#VALUE!</v>
      </c>
      <c r="AW52">
        <v>1</v>
      </c>
    </row>
    <row r="53" spans="2:49">
      <c r="AW53">
        <v>1</v>
      </c>
    </row>
    <row r="54" spans="2:49">
      <c r="AW54">
        <v>1</v>
      </c>
    </row>
    <row r="55" spans="2:49">
      <c r="AW55">
        <v>1</v>
      </c>
    </row>
    <row r="56" spans="2:49">
      <c r="AW56">
        <v>1</v>
      </c>
    </row>
    <row r="57" spans="2:49">
      <c r="AW57">
        <v>1</v>
      </c>
    </row>
    <row r="58" spans="2:49">
      <c r="AW58">
        <v>1</v>
      </c>
    </row>
    <row r="59" spans="2:49">
      <c r="AW59">
        <v>1</v>
      </c>
    </row>
    <row r="60" spans="2:49">
      <c r="AW60">
        <v>1</v>
      </c>
    </row>
    <row r="61" spans="2:49">
      <c r="AW61">
        <v>1</v>
      </c>
    </row>
    <row r="62" spans="2:49">
      <c r="AW62">
        <v>1</v>
      </c>
    </row>
    <row r="63" spans="2:49">
      <c r="AW63">
        <v>1</v>
      </c>
    </row>
    <row r="64" spans="2:49">
      <c r="AW64">
        <v>1</v>
      </c>
    </row>
    <row r="65" spans="2:49">
      <c r="AW65">
        <v>1</v>
      </c>
    </row>
    <row r="66" spans="2:49">
      <c r="AW66">
        <v>1</v>
      </c>
    </row>
    <row r="67" spans="2:49">
      <c r="AW67">
        <v>1</v>
      </c>
    </row>
    <row r="68" spans="2:49">
      <c r="AW68">
        <v>1</v>
      </c>
    </row>
    <row r="69" spans="2:49">
      <c r="AW69">
        <v>1</v>
      </c>
    </row>
    <row r="70" spans="2:49">
      <c r="AW70">
        <v>1</v>
      </c>
    </row>
    <row r="71" spans="2:49">
      <c r="AW71">
        <v>1</v>
      </c>
    </row>
    <row r="72" spans="2:49">
      <c r="AW72">
        <v>1</v>
      </c>
    </row>
    <row r="73" spans="2:49">
      <c r="AW73">
        <v>1</v>
      </c>
    </row>
    <row r="74" spans="2:49">
      <c r="B74" t="s">
        <v>266</v>
      </c>
      <c r="M74" s="65" t="s">
        <v>561</v>
      </c>
      <c r="AW74">
        <v>1</v>
      </c>
    </row>
    <row r="75" spans="2:49">
      <c r="AW75">
        <v>1</v>
      </c>
    </row>
    <row r="76" spans="2:49">
      <c r="M76" s="65" t="s">
        <v>555</v>
      </c>
      <c r="AW76">
        <v>1</v>
      </c>
    </row>
    <row r="77" spans="2:49">
      <c r="AW77">
        <v>1</v>
      </c>
    </row>
    <row r="78" spans="2:49">
      <c r="AW78">
        <v>1</v>
      </c>
    </row>
    <row r="79" spans="2:49">
      <c r="AW79">
        <v>1</v>
      </c>
    </row>
    <row r="80" spans="2:49">
      <c r="D80" t="e" vm="3">
        <v>#VALUE!</v>
      </c>
      <c r="AW80">
        <v>1</v>
      </c>
    </row>
    <row r="81" spans="49:49">
      <c r="AW81">
        <v>1</v>
      </c>
    </row>
    <row r="82" spans="49:49">
      <c r="AW82">
        <v>1</v>
      </c>
    </row>
    <row r="83" spans="49:49">
      <c r="AW83">
        <v>1</v>
      </c>
    </row>
    <row r="84" spans="49:49">
      <c r="AW84">
        <v>1</v>
      </c>
    </row>
    <row r="85" spans="49:49">
      <c r="AW85">
        <v>1</v>
      </c>
    </row>
    <row r="86" spans="49:49">
      <c r="AW86">
        <v>1</v>
      </c>
    </row>
    <row r="87" spans="49:49">
      <c r="AW87">
        <v>1</v>
      </c>
    </row>
    <row r="88" spans="49:49">
      <c r="AW88">
        <v>1</v>
      </c>
    </row>
    <row r="89" spans="49:49">
      <c r="AW89">
        <v>1</v>
      </c>
    </row>
    <row r="90" spans="49:49">
      <c r="AW90">
        <v>1</v>
      </c>
    </row>
    <row r="91" spans="49:49">
      <c r="AW91">
        <v>1</v>
      </c>
    </row>
    <row r="92" spans="49:49">
      <c r="AW92">
        <v>1</v>
      </c>
    </row>
    <row r="93" spans="49:49">
      <c r="AW93">
        <v>1</v>
      </c>
    </row>
    <row r="94" spans="49:49">
      <c r="AW94">
        <v>1</v>
      </c>
    </row>
    <row r="95" spans="49:49">
      <c r="AW95">
        <v>1</v>
      </c>
    </row>
    <row r="96" spans="49:49">
      <c r="AW96">
        <v>1</v>
      </c>
    </row>
    <row r="97" spans="49:49">
      <c r="AW97">
        <v>1</v>
      </c>
    </row>
    <row r="98" spans="49:49">
      <c r="AW98">
        <v>1</v>
      </c>
    </row>
    <row r="99" spans="49:49">
      <c r="AW99">
        <v>1</v>
      </c>
    </row>
    <row r="100" spans="49:49">
      <c r="AW100">
        <v>1</v>
      </c>
    </row>
    <row r="101" spans="49:49">
      <c r="AW101">
        <v>1</v>
      </c>
    </row>
    <row r="102" spans="49:49">
      <c r="AW102">
        <v>1</v>
      </c>
    </row>
    <row r="103" spans="49:49">
      <c r="AW103">
        <v>1</v>
      </c>
    </row>
    <row r="104" spans="49:49">
      <c r="AW104">
        <v>1</v>
      </c>
    </row>
    <row r="105" spans="49:49">
      <c r="AW105">
        <v>1</v>
      </c>
    </row>
    <row r="106" spans="49:49">
      <c r="AW106">
        <v>1</v>
      </c>
    </row>
    <row r="107" spans="49:49">
      <c r="AW107">
        <v>1</v>
      </c>
    </row>
    <row r="108" spans="49:49">
      <c r="AW108">
        <v>1</v>
      </c>
    </row>
    <row r="109" spans="49:49">
      <c r="AW109">
        <v>1</v>
      </c>
    </row>
    <row r="110" spans="49:49">
      <c r="AW110">
        <v>1</v>
      </c>
    </row>
    <row r="111" spans="49:49">
      <c r="AW111">
        <v>1</v>
      </c>
    </row>
    <row r="112" spans="49:49">
      <c r="AW112">
        <v>1</v>
      </c>
    </row>
    <row r="113" spans="2:49">
      <c r="AW113">
        <v>1</v>
      </c>
    </row>
    <row r="114" spans="2:49">
      <c r="AW114">
        <v>1</v>
      </c>
    </row>
    <row r="115" spans="2:49">
      <c r="AW115">
        <v>1</v>
      </c>
    </row>
    <row r="116" spans="2:49">
      <c r="AW116">
        <v>1</v>
      </c>
    </row>
    <row r="117" spans="2:49">
      <c r="AW117">
        <v>1</v>
      </c>
    </row>
    <row r="118" spans="2:49">
      <c r="AF118" s="85" t="s">
        <v>379</v>
      </c>
      <c r="AI118" s="85" t="s">
        <v>380</v>
      </c>
      <c r="AW118">
        <v>1</v>
      </c>
    </row>
    <row r="119" spans="2:49">
      <c r="AF119" s="84" t="s">
        <v>281</v>
      </c>
      <c r="AG119" s="84" t="s">
        <v>282</v>
      </c>
      <c r="AI119" s="84" t="s">
        <v>281</v>
      </c>
      <c r="AJ119" s="84" t="s">
        <v>282</v>
      </c>
      <c r="AW119">
        <v>1</v>
      </c>
    </row>
    <row r="120" spans="2:49">
      <c r="B120" t="e" vm="4">
        <v>#VALUE!</v>
      </c>
      <c r="AF120" s="77" t="s">
        <v>283</v>
      </c>
      <c r="AG120" s="77">
        <v>2.9</v>
      </c>
      <c r="AI120" s="77" t="s">
        <v>285</v>
      </c>
      <c r="AJ120" s="77">
        <v>4.0999999999999996</v>
      </c>
      <c r="AW120">
        <v>1</v>
      </c>
    </row>
    <row r="121" spans="2:49">
      <c r="AF121" s="77" t="s">
        <v>284</v>
      </c>
      <c r="AG121" s="77">
        <v>2.9</v>
      </c>
      <c r="AI121" s="77" t="s">
        <v>284</v>
      </c>
      <c r="AJ121" s="77">
        <v>2.6</v>
      </c>
      <c r="AW121">
        <v>1</v>
      </c>
    </row>
    <row r="122" spans="2:49">
      <c r="AF122" s="77" t="s">
        <v>285</v>
      </c>
      <c r="AG122" s="77">
        <v>2.2999999999999998</v>
      </c>
      <c r="AI122" s="77" t="s">
        <v>293</v>
      </c>
      <c r="AJ122" s="77">
        <v>2.5</v>
      </c>
      <c r="AW122">
        <v>1</v>
      </c>
    </row>
    <row r="123" spans="2:49">
      <c r="AF123" s="77" t="s">
        <v>286</v>
      </c>
      <c r="AG123" s="77">
        <v>2.2000000000000002</v>
      </c>
      <c r="AI123" s="77" t="s">
        <v>294</v>
      </c>
      <c r="AJ123" s="77">
        <v>2.4</v>
      </c>
      <c r="AW123">
        <v>1</v>
      </c>
    </row>
    <row r="124" spans="2:49">
      <c r="AF124" s="77" t="s">
        <v>287</v>
      </c>
      <c r="AG124" s="77">
        <v>1.9</v>
      </c>
      <c r="AI124" s="77" t="s">
        <v>295</v>
      </c>
      <c r="AJ124" s="77">
        <v>2.2000000000000002</v>
      </c>
      <c r="AW124">
        <v>1</v>
      </c>
    </row>
    <row r="125" spans="2:49">
      <c r="AF125" s="77" t="s">
        <v>288</v>
      </c>
      <c r="AG125" s="77">
        <v>1.6</v>
      </c>
      <c r="AI125" s="77" t="s">
        <v>290</v>
      </c>
      <c r="AJ125" s="77">
        <v>2</v>
      </c>
      <c r="AW125">
        <v>1</v>
      </c>
    </row>
    <row r="126" spans="2:49">
      <c r="AF126" s="77" t="s">
        <v>289</v>
      </c>
      <c r="AG126" s="77">
        <v>1.6</v>
      </c>
      <c r="AI126" s="77" t="s">
        <v>296</v>
      </c>
      <c r="AJ126" s="77">
        <v>2</v>
      </c>
      <c r="AW126">
        <v>1</v>
      </c>
    </row>
    <row r="127" spans="2:49">
      <c r="AF127" s="77" t="s">
        <v>290</v>
      </c>
      <c r="AG127" s="77">
        <v>1.6</v>
      </c>
      <c r="AI127" s="77" t="s">
        <v>297</v>
      </c>
      <c r="AJ127" s="77">
        <v>2</v>
      </c>
      <c r="AW127">
        <v>1</v>
      </c>
    </row>
    <row r="128" spans="2:49">
      <c r="AF128" s="77" t="s">
        <v>291</v>
      </c>
      <c r="AG128" s="77">
        <v>1.5</v>
      </c>
      <c r="AI128" s="77" t="s">
        <v>289</v>
      </c>
      <c r="AJ128" s="77">
        <v>1.8</v>
      </c>
      <c r="AW128">
        <v>1</v>
      </c>
    </row>
    <row r="129" spans="2:49">
      <c r="AF129" s="77" t="s">
        <v>292</v>
      </c>
      <c r="AG129" s="77">
        <v>1.4</v>
      </c>
      <c r="AI129" s="77" t="s">
        <v>298</v>
      </c>
      <c r="AJ129" s="77">
        <v>1.7</v>
      </c>
      <c r="AW129">
        <v>1</v>
      </c>
    </row>
    <row r="130" spans="2:49">
      <c r="AW130">
        <v>1</v>
      </c>
    </row>
    <row r="131" spans="2:49">
      <c r="AF131" s="85" t="s">
        <v>381</v>
      </c>
      <c r="AI131" s="85" t="s">
        <v>382</v>
      </c>
      <c r="AW131">
        <v>1</v>
      </c>
    </row>
    <row r="132" spans="2:49">
      <c r="AF132" s="84" t="s">
        <v>281</v>
      </c>
      <c r="AG132" s="84" t="s">
        <v>282</v>
      </c>
      <c r="AI132" s="84" t="s">
        <v>281</v>
      </c>
      <c r="AJ132" s="84" t="s">
        <v>282</v>
      </c>
      <c r="AW132">
        <v>1</v>
      </c>
    </row>
    <row r="133" spans="2:49">
      <c r="AF133" s="77" t="s">
        <v>284</v>
      </c>
      <c r="AG133" s="77">
        <v>3.2</v>
      </c>
      <c r="AI133" s="77" t="s">
        <v>299</v>
      </c>
      <c r="AJ133" s="77">
        <v>7</v>
      </c>
      <c r="AW133">
        <v>1</v>
      </c>
    </row>
    <row r="134" spans="2:49">
      <c r="B134" t="s">
        <v>267</v>
      </c>
      <c r="AF134" s="77" t="s">
        <v>299</v>
      </c>
      <c r="AG134" s="77">
        <v>2.6</v>
      </c>
      <c r="AI134" s="77" t="s">
        <v>304</v>
      </c>
      <c r="AJ134" s="77">
        <v>6.4</v>
      </c>
      <c r="AW134">
        <v>1</v>
      </c>
    </row>
    <row r="135" spans="2:49">
      <c r="AF135" s="77" t="s">
        <v>296</v>
      </c>
      <c r="AG135" s="77">
        <v>1.8</v>
      </c>
      <c r="AI135" s="77" t="s">
        <v>296</v>
      </c>
      <c r="AJ135" s="77">
        <v>6.4</v>
      </c>
      <c r="AW135">
        <v>1</v>
      </c>
    </row>
    <row r="136" spans="2:49">
      <c r="AF136" s="77" t="s">
        <v>285</v>
      </c>
      <c r="AG136" s="77">
        <v>1.7</v>
      </c>
      <c r="AI136" s="77" t="s">
        <v>305</v>
      </c>
      <c r="AJ136" s="77">
        <v>6.2</v>
      </c>
      <c r="AW136">
        <v>1</v>
      </c>
    </row>
    <row r="137" spans="2:49">
      <c r="K137" s="38" t="s">
        <v>256</v>
      </c>
      <c r="L137" s="38" t="s">
        <v>20</v>
      </c>
      <c r="M137" s="38" t="s">
        <v>279</v>
      </c>
      <c r="AF137" s="77" t="s">
        <v>300</v>
      </c>
      <c r="AG137" s="77">
        <v>1.6</v>
      </c>
      <c r="AI137" s="77" t="s">
        <v>306</v>
      </c>
      <c r="AJ137" s="77">
        <v>3.8</v>
      </c>
      <c r="AW137">
        <v>1</v>
      </c>
    </row>
    <row r="138" spans="2:49">
      <c r="K138" s="53">
        <v>43709</v>
      </c>
      <c r="L138" s="34" t="s">
        <v>268</v>
      </c>
      <c r="M138" s="34" t="s">
        <v>268</v>
      </c>
      <c r="O138" s="38" t="s">
        <v>256</v>
      </c>
      <c r="P138" s="38" t="s">
        <v>20</v>
      </c>
      <c r="Q138" s="38" t="s">
        <v>279</v>
      </c>
      <c r="AF138" s="77" t="s">
        <v>283</v>
      </c>
      <c r="AG138" s="77">
        <v>1.6</v>
      </c>
      <c r="AI138" s="77" t="s">
        <v>307</v>
      </c>
      <c r="AJ138" s="77">
        <v>2.4</v>
      </c>
      <c r="AW138">
        <v>1</v>
      </c>
    </row>
    <row r="139" spans="2:49">
      <c r="K139" s="54">
        <v>44075</v>
      </c>
      <c r="L139" s="36" t="s">
        <v>269</v>
      </c>
      <c r="M139" s="36" t="s">
        <v>270</v>
      </c>
      <c r="O139" s="61">
        <f>K139</f>
        <v>44075</v>
      </c>
      <c r="P139" t="str">
        <f>SUBSTITUTE(L139,".",",")</f>
        <v>13,4%</v>
      </c>
      <c r="Q139" t="str">
        <f t="shared" ref="Q139" si="0">SUBSTITUTE(M139,".",",")</f>
        <v>2,5%</v>
      </c>
      <c r="AF139" s="77" t="s">
        <v>301</v>
      </c>
      <c r="AG139" s="77">
        <v>1.6</v>
      </c>
      <c r="AI139" s="77" t="s">
        <v>308</v>
      </c>
      <c r="AJ139" s="77">
        <v>1.8</v>
      </c>
      <c r="AW139">
        <v>1</v>
      </c>
    </row>
    <row r="140" spans="2:49">
      <c r="K140" s="53">
        <v>44440</v>
      </c>
      <c r="L140" s="34" t="s">
        <v>271</v>
      </c>
      <c r="M140" s="34" t="s">
        <v>272</v>
      </c>
      <c r="O140" s="61">
        <f t="shared" ref="O140:O143" si="1">K140</f>
        <v>44440</v>
      </c>
      <c r="P140" t="str">
        <f t="shared" ref="P140:P143" si="2">SUBSTITUTE(L140,".",",")</f>
        <v>47,5%</v>
      </c>
      <c r="Q140" t="str">
        <f t="shared" ref="Q140:Q143" si="3">SUBSTITUTE(M140,".",",")</f>
        <v>42,8%</v>
      </c>
      <c r="AF140" s="77" t="s">
        <v>291</v>
      </c>
      <c r="AG140" s="77">
        <v>1.5</v>
      </c>
      <c r="AI140" s="77" t="s">
        <v>309</v>
      </c>
      <c r="AJ140" s="77">
        <v>1.6</v>
      </c>
      <c r="AW140">
        <v>1</v>
      </c>
    </row>
    <row r="141" spans="2:49">
      <c r="K141" s="54">
        <v>44805</v>
      </c>
      <c r="L141" s="36" t="s">
        <v>273</v>
      </c>
      <c r="M141" s="36" t="s">
        <v>274</v>
      </c>
      <c r="O141" s="61">
        <f t="shared" si="1"/>
        <v>44805</v>
      </c>
      <c r="P141" t="str">
        <f t="shared" si="2"/>
        <v>21,4%</v>
      </c>
      <c r="Q141" t="str">
        <f t="shared" si="3"/>
        <v>19,7%</v>
      </c>
      <c r="AF141" s="77" t="s">
        <v>302</v>
      </c>
      <c r="AG141" s="77">
        <v>1.5</v>
      </c>
      <c r="AI141" s="77" t="s">
        <v>310</v>
      </c>
      <c r="AJ141" s="77">
        <v>1.4</v>
      </c>
      <c r="AW141">
        <v>1</v>
      </c>
    </row>
    <row r="142" spans="2:49">
      <c r="K142" s="53">
        <v>45170</v>
      </c>
      <c r="L142" s="34" t="s">
        <v>275</v>
      </c>
      <c r="M142" s="34" t="s">
        <v>276</v>
      </c>
      <c r="O142" s="61">
        <f t="shared" si="1"/>
        <v>45170</v>
      </c>
      <c r="P142" t="str">
        <f t="shared" si="2"/>
        <v>45,2%</v>
      </c>
      <c r="Q142" t="str">
        <f t="shared" si="3"/>
        <v>33,3%</v>
      </c>
      <c r="AF142" s="77" t="s">
        <v>303</v>
      </c>
      <c r="AG142" s="77">
        <v>1.5</v>
      </c>
      <c r="AI142" s="77" t="s">
        <v>303</v>
      </c>
      <c r="AJ142" s="77">
        <v>1.2</v>
      </c>
      <c r="AW142">
        <v>1</v>
      </c>
    </row>
    <row r="143" spans="2:49">
      <c r="K143" s="54">
        <v>45536</v>
      </c>
      <c r="L143" s="36" t="s">
        <v>277</v>
      </c>
      <c r="M143" s="36" t="s">
        <v>278</v>
      </c>
      <c r="O143" s="61">
        <f t="shared" si="1"/>
        <v>45536</v>
      </c>
      <c r="P143" t="str">
        <f t="shared" si="2"/>
        <v>92,9%</v>
      </c>
      <c r="Q143" t="str">
        <f t="shared" si="3"/>
        <v>66,7%</v>
      </c>
      <c r="AW143">
        <v>1</v>
      </c>
    </row>
    <row r="144" spans="2:49">
      <c r="AW144">
        <v>1</v>
      </c>
    </row>
    <row r="145" spans="13:49">
      <c r="AW145">
        <v>1</v>
      </c>
    </row>
    <row r="146" spans="13:49">
      <c r="M146" t="s">
        <v>256</v>
      </c>
      <c r="N146" t="s">
        <v>20</v>
      </c>
      <c r="O146" t="s">
        <v>377</v>
      </c>
      <c r="AW146">
        <v>1</v>
      </c>
    </row>
    <row r="147" spans="13:49">
      <c r="M147" s="54">
        <v>44075</v>
      </c>
      <c r="N147" s="1">
        <v>0.13400000000000001</v>
      </c>
      <c r="O147" s="1">
        <v>2.5000000000000001E-2</v>
      </c>
      <c r="AW147">
        <v>1</v>
      </c>
    </row>
    <row r="148" spans="13:49">
      <c r="M148" s="53">
        <v>44440</v>
      </c>
      <c r="N148" s="1">
        <v>0.47499999999999998</v>
      </c>
      <c r="O148" s="1">
        <v>0.42799999999999999</v>
      </c>
      <c r="AW148">
        <v>1</v>
      </c>
    </row>
    <row r="149" spans="13:49">
      <c r="M149" s="54">
        <v>44805</v>
      </c>
      <c r="N149" s="1">
        <v>0.214</v>
      </c>
      <c r="O149" s="1">
        <v>0.19700000000000001</v>
      </c>
      <c r="AW149">
        <v>1</v>
      </c>
    </row>
    <row r="150" spans="13:49">
      <c r="M150" s="53">
        <v>45170</v>
      </c>
      <c r="N150" s="1">
        <v>0.45200000000000001</v>
      </c>
      <c r="O150" s="1">
        <v>0.33300000000000002</v>
      </c>
      <c r="AW150">
        <v>1</v>
      </c>
    </row>
    <row r="151" spans="13:49">
      <c r="M151" s="54">
        <v>45536</v>
      </c>
      <c r="N151" s="1">
        <v>0.92900000000000005</v>
      </c>
      <c r="O151" s="1">
        <v>0.66700000000000004</v>
      </c>
      <c r="AW151">
        <v>1</v>
      </c>
    </row>
    <row r="152" spans="13:49">
      <c r="AW152">
        <v>1</v>
      </c>
    </row>
    <row r="153" spans="13:49">
      <c r="AW153">
        <v>1</v>
      </c>
    </row>
    <row r="154" spans="13:49">
      <c r="AW154">
        <v>1</v>
      </c>
    </row>
    <row r="155" spans="13:49">
      <c r="AW155">
        <v>1</v>
      </c>
    </row>
    <row r="156" spans="13:49">
      <c r="AW156">
        <v>1</v>
      </c>
    </row>
    <row r="157" spans="13:49">
      <c r="AW157">
        <v>1</v>
      </c>
    </row>
    <row r="158" spans="13:49">
      <c r="AW158">
        <v>1</v>
      </c>
    </row>
    <row r="159" spans="13:49">
      <c r="AW159">
        <v>1</v>
      </c>
    </row>
    <row r="160" spans="13:49">
      <c r="AW160">
        <v>1</v>
      </c>
    </row>
    <row r="161" spans="3:49">
      <c r="AW161">
        <v>1</v>
      </c>
    </row>
    <row r="162" spans="3:49">
      <c r="AW162">
        <v>1</v>
      </c>
    </row>
    <row r="163" spans="3:49">
      <c r="AW163">
        <v>1</v>
      </c>
    </row>
    <row r="164" spans="3:49">
      <c r="AW164">
        <v>1</v>
      </c>
    </row>
    <row r="165" spans="3:49">
      <c r="AW165">
        <v>1</v>
      </c>
    </row>
    <row r="166" spans="3:49">
      <c r="AW166">
        <v>1</v>
      </c>
    </row>
    <row r="167" spans="3:49">
      <c r="AW167">
        <v>1</v>
      </c>
    </row>
    <row r="168" spans="3:49">
      <c r="AW168">
        <v>1</v>
      </c>
    </row>
    <row r="169" spans="3:49">
      <c r="AW169">
        <v>1</v>
      </c>
    </row>
    <row r="170" spans="3:49">
      <c r="C170" s="65" t="s">
        <v>559</v>
      </c>
      <c r="M170" t="s">
        <v>378</v>
      </c>
      <c r="AW170">
        <v>1</v>
      </c>
    </row>
    <row r="171" spans="3:49">
      <c r="C171" t="s">
        <v>280</v>
      </c>
      <c r="AW171">
        <v>1</v>
      </c>
    </row>
    <row r="172" spans="3:49" ht="15.6">
      <c r="C172" t="s">
        <v>560</v>
      </c>
      <c r="M172" s="58" t="s">
        <v>379</v>
      </c>
      <c r="Q172" s="58" t="s">
        <v>380</v>
      </c>
      <c r="AW172">
        <v>1</v>
      </c>
    </row>
    <row r="173" spans="3:49" ht="15.6">
      <c r="T173" s="58" t="s">
        <v>379</v>
      </c>
      <c r="W173" s="58" t="s">
        <v>380</v>
      </c>
      <c r="AW173">
        <v>1</v>
      </c>
    </row>
    <row r="174" spans="3:49">
      <c r="M174" s="55" t="s">
        <v>281</v>
      </c>
      <c r="N174" s="55" t="s">
        <v>282</v>
      </c>
      <c r="Q174" s="55" t="s">
        <v>281</v>
      </c>
      <c r="R174" s="55" t="s">
        <v>282</v>
      </c>
      <c r="T174" s="55" t="s">
        <v>281</v>
      </c>
      <c r="U174" s="55" t="s">
        <v>282</v>
      </c>
      <c r="W174" s="55" t="s">
        <v>281</v>
      </c>
      <c r="X174" s="55" t="s">
        <v>282</v>
      </c>
      <c r="AW174">
        <v>1</v>
      </c>
    </row>
    <row r="175" spans="3:49">
      <c r="M175" s="56" t="s">
        <v>283</v>
      </c>
      <c r="N175" s="56">
        <v>2.9</v>
      </c>
      <c r="Q175" s="56" t="s">
        <v>285</v>
      </c>
      <c r="R175" s="56">
        <v>4.0999999999999996</v>
      </c>
      <c r="T175" s="56" t="s">
        <v>283</v>
      </c>
      <c r="U175" t="str">
        <f t="shared" ref="U175:U184" si="4">SUBSTITUTE(N175,".",",")</f>
        <v>2,9</v>
      </c>
      <c r="W175" s="56" t="s">
        <v>285</v>
      </c>
      <c r="X175" t="str">
        <f t="shared" ref="X175:X184" si="5">SUBSTITUTE(R175,".",",")</f>
        <v>4,1</v>
      </c>
      <c r="AW175">
        <v>1</v>
      </c>
    </row>
    <row r="176" spans="3:49">
      <c r="M176" s="57" t="s">
        <v>284</v>
      </c>
      <c r="N176" s="57">
        <v>2.9</v>
      </c>
      <c r="Q176" s="57" t="s">
        <v>284</v>
      </c>
      <c r="R176" s="57">
        <v>2.6</v>
      </c>
      <c r="T176" s="57" t="s">
        <v>284</v>
      </c>
      <c r="U176" t="str">
        <f t="shared" si="4"/>
        <v>2,9</v>
      </c>
      <c r="W176" s="57" t="s">
        <v>284</v>
      </c>
      <c r="X176" t="str">
        <f t="shared" si="5"/>
        <v>2,6</v>
      </c>
      <c r="AW176">
        <v>1</v>
      </c>
    </row>
    <row r="177" spans="13:49">
      <c r="M177" s="56" t="s">
        <v>285</v>
      </c>
      <c r="N177" s="56">
        <v>2.2999999999999998</v>
      </c>
      <c r="Q177" s="56" t="s">
        <v>293</v>
      </c>
      <c r="R177" s="56">
        <v>2.5</v>
      </c>
      <c r="T177" s="56" t="s">
        <v>285</v>
      </c>
      <c r="U177" t="str">
        <f t="shared" si="4"/>
        <v>2,3</v>
      </c>
      <c r="W177" s="56" t="s">
        <v>293</v>
      </c>
      <c r="X177" t="str">
        <f t="shared" si="5"/>
        <v>2,5</v>
      </c>
      <c r="AW177">
        <v>1</v>
      </c>
    </row>
    <row r="178" spans="13:49">
      <c r="M178" s="57" t="s">
        <v>286</v>
      </c>
      <c r="N178" s="57">
        <v>2.2000000000000002</v>
      </c>
      <c r="Q178" s="57" t="s">
        <v>294</v>
      </c>
      <c r="R178" s="57">
        <v>2.4</v>
      </c>
      <c r="T178" s="57" t="s">
        <v>286</v>
      </c>
      <c r="U178" t="str">
        <f t="shared" si="4"/>
        <v>2,2</v>
      </c>
      <c r="W178" s="57" t="s">
        <v>294</v>
      </c>
      <c r="X178" t="str">
        <f t="shared" si="5"/>
        <v>2,4</v>
      </c>
      <c r="AW178">
        <v>1</v>
      </c>
    </row>
    <row r="179" spans="13:49">
      <c r="M179" s="56" t="s">
        <v>287</v>
      </c>
      <c r="N179" s="56">
        <v>1.9</v>
      </c>
      <c r="Q179" s="56" t="s">
        <v>295</v>
      </c>
      <c r="R179" s="56">
        <v>2.2000000000000002</v>
      </c>
      <c r="T179" s="56" t="s">
        <v>287</v>
      </c>
      <c r="U179" t="str">
        <f t="shared" si="4"/>
        <v>1,9</v>
      </c>
      <c r="W179" s="56" t="s">
        <v>295</v>
      </c>
      <c r="X179" t="str">
        <f t="shared" si="5"/>
        <v>2,2</v>
      </c>
      <c r="AW179">
        <v>1</v>
      </c>
    </row>
    <row r="180" spans="13:49">
      <c r="M180" s="57" t="s">
        <v>288</v>
      </c>
      <c r="N180" s="57">
        <v>1.6</v>
      </c>
      <c r="Q180" s="57" t="s">
        <v>290</v>
      </c>
      <c r="R180" s="57">
        <v>2</v>
      </c>
      <c r="T180" s="57" t="s">
        <v>288</v>
      </c>
      <c r="U180" t="str">
        <f t="shared" si="4"/>
        <v>1,6</v>
      </c>
      <c r="W180" s="57" t="s">
        <v>290</v>
      </c>
      <c r="X180" t="str">
        <f t="shared" si="5"/>
        <v>2</v>
      </c>
      <c r="AW180">
        <v>1</v>
      </c>
    </row>
    <row r="181" spans="13:49">
      <c r="M181" s="56" t="s">
        <v>289</v>
      </c>
      <c r="N181" s="56">
        <v>1.6</v>
      </c>
      <c r="Q181" s="56" t="s">
        <v>296</v>
      </c>
      <c r="R181" s="56">
        <v>2</v>
      </c>
      <c r="T181" s="56" t="s">
        <v>289</v>
      </c>
      <c r="U181" t="str">
        <f t="shared" si="4"/>
        <v>1,6</v>
      </c>
      <c r="W181" s="56" t="s">
        <v>296</v>
      </c>
      <c r="X181" t="str">
        <f t="shared" si="5"/>
        <v>2</v>
      </c>
      <c r="AW181">
        <v>1</v>
      </c>
    </row>
    <row r="182" spans="13:49">
      <c r="M182" s="57" t="s">
        <v>290</v>
      </c>
      <c r="N182" s="57">
        <v>1.6</v>
      </c>
      <c r="Q182" s="57" t="s">
        <v>297</v>
      </c>
      <c r="R182" s="57">
        <v>2</v>
      </c>
      <c r="T182" s="57" t="s">
        <v>290</v>
      </c>
      <c r="U182" t="str">
        <f t="shared" si="4"/>
        <v>1,6</v>
      </c>
      <c r="W182" s="57" t="s">
        <v>297</v>
      </c>
      <c r="X182" t="str">
        <f t="shared" si="5"/>
        <v>2</v>
      </c>
      <c r="AW182">
        <v>1</v>
      </c>
    </row>
    <row r="183" spans="13:49">
      <c r="M183" s="56" t="s">
        <v>291</v>
      </c>
      <c r="N183" s="56">
        <v>1.5</v>
      </c>
      <c r="Q183" s="56" t="s">
        <v>289</v>
      </c>
      <c r="R183" s="56">
        <v>1.8</v>
      </c>
      <c r="T183" s="56" t="s">
        <v>291</v>
      </c>
      <c r="U183" t="str">
        <f t="shared" si="4"/>
        <v>1,5</v>
      </c>
      <c r="W183" s="56" t="s">
        <v>289</v>
      </c>
      <c r="X183" t="str">
        <f t="shared" si="5"/>
        <v>1,8</v>
      </c>
      <c r="AW183">
        <v>1</v>
      </c>
    </row>
    <row r="184" spans="13:49">
      <c r="M184" s="57" t="s">
        <v>292</v>
      </c>
      <c r="N184" s="57">
        <v>1.4</v>
      </c>
      <c r="Q184" s="57" t="s">
        <v>298</v>
      </c>
      <c r="R184" s="57">
        <v>1.7</v>
      </c>
      <c r="T184" s="57" t="s">
        <v>292</v>
      </c>
      <c r="U184" t="str">
        <f t="shared" si="4"/>
        <v>1,4</v>
      </c>
      <c r="W184" s="57" t="s">
        <v>298</v>
      </c>
      <c r="X184" t="str">
        <f t="shared" si="5"/>
        <v>1,7</v>
      </c>
      <c r="AW184">
        <v>1</v>
      </c>
    </row>
    <row r="185" spans="13:49">
      <c r="AW185">
        <v>1</v>
      </c>
    </row>
    <row r="186" spans="13:49">
      <c r="AW186">
        <v>1</v>
      </c>
    </row>
    <row r="187" spans="13:49" ht="15.6">
      <c r="M187" s="58" t="s">
        <v>381</v>
      </c>
      <c r="Q187" s="58" t="s">
        <v>382</v>
      </c>
      <c r="AW187">
        <v>1</v>
      </c>
    </row>
    <row r="188" spans="13:49" ht="15.6">
      <c r="T188" s="58" t="s">
        <v>381</v>
      </c>
      <c r="W188" s="58" t="s">
        <v>382</v>
      </c>
      <c r="AW188">
        <v>1</v>
      </c>
    </row>
    <row r="189" spans="13:49" ht="24">
      <c r="M189" s="55" t="s">
        <v>281</v>
      </c>
      <c r="N189" s="55" t="s">
        <v>282</v>
      </c>
      <c r="Q189" s="38" t="s">
        <v>281</v>
      </c>
      <c r="R189" s="38" t="s">
        <v>282</v>
      </c>
      <c r="T189" s="83" t="s">
        <v>281</v>
      </c>
      <c r="U189" s="83" t="s">
        <v>282</v>
      </c>
      <c r="W189" s="38" t="s">
        <v>281</v>
      </c>
      <c r="X189" s="38" t="s">
        <v>282</v>
      </c>
      <c r="AW189">
        <v>1</v>
      </c>
    </row>
    <row r="190" spans="13:49">
      <c r="M190" s="56" t="s">
        <v>284</v>
      </c>
      <c r="N190" s="56">
        <v>3.2</v>
      </c>
      <c r="Q190" s="34" t="s">
        <v>299</v>
      </c>
      <c r="R190" s="34">
        <v>7</v>
      </c>
      <c r="T190" t="s">
        <v>284</v>
      </c>
      <c r="U190">
        <v>3.2</v>
      </c>
      <c r="W190" s="34" t="s">
        <v>299</v>
      </c>
      <c r="X190" t="str">
        <f t="shared" ref="X190:X199" si="6">SUBSTITUTE(R190,".",",")</f>
        <v>7</v>
      </c>
      <c r="AW190">
        <v>1</v>
      </c>
    </row>
    <row r="191" spans="13:49">
      <c r="M191" s="57" t="s">
        <v>299</v>
      </c>
      <c r="N191" s="57">
        <v>2.6</v>
      </c>
      <c r="Q191" s="36" t="s">
        <v>304</v>
      </c>
      <c r="R191" s="36">
        <v>6.4</v>
      </c>
      <c r="T191" t="s">
        <v>299</v>
      </c>
      <c r="U191">
        <v>2.6</v>
      </c>
      <c r="W191" s="36" t="s">
        <v>304</v>
      </c>
      <c r="X191" t="str">
        <f t="shared" si="6"/>
        <v>6,4</v>
      </c>
      <c r="AW191">
        <v>1</v>
      </c>
    </row>
    <row r="192" spans="13:49">
      <c r="M192" s="56" t="s">
        <v>296</v>
      </c>
      <c r="N192" s="56">
        <v>1.8</v>
      </c>
      <c r="Q192" s="34" t="s">
        <v>296</v>
      </c>
      <c r="R192" s="34">
        <v>6.4</v>
      </c>
      <c r="T192" t="s">
        <v>296</v>
      </c>
      <c r="U192">
        <v>1.8</v>
      </c>
      <c r="W192" s="34" t="s">
        <v>296</v>
      </c>
      <c r="X192" t="str">
        <f t="shared" si="6"/>
        <v>6,4</v>
      </c>
      <c r="AW192">
        <v>1</v>
      </c>
    </row>
    <row r="193" spans="3:49">
      <c r="M193" s="57" t="s">
        <v>285</v>
      </c>
      <c r="N193" s="57">
        <v>1.7</v>
      </c>
      <c r="Q193" s="36" t="s">
        <v>305</v>
      </c>
      <c r="R193" s="36">
        <v>6.2</v>
      </c>
      <c r="T193" t="s">
        <v>285</v>
      </c>
      <c r="U193">
        <v>1.7</v>
      </c>
      <c r="W193" s="36" t="s">
        <v>305</v>
      </c>
      <c r="X193" t="str">
        <f t="shared" si="6"/>
        <v>6,2</v>
      </c>
      <c r="AW193">
        <v>1</v>
      </c>
    </row>
    <row r="194" spans="3:49">
      <c r="M194" s="56" t="s">
        <v>300</v>
      </c>
      <c r="N194" s="56">
        <v>1.6</v>
      </c>
      <c r="Q194" s="34" t="s">
        <v>306</v>
      </c>
      <c r="R194" s="34">
        <v>3.8</v>
      </c>
      <c r="T194" t="s">
        <v>300</v>
      </c>
      <c r="U194">
        <v>1.6</v>
      </c>
      <c r="W194" s="34" t="s">
        <v>306</v>
      </c>
      <c r="X194" t="str">
        <f t="shared" si="6"/>
        <v>3,8</v>
      </c>
      <c r="AW194">
        <v>1</v>
      </c>
    </row>
    <row r="195" spans="3:49">
      <c r="M195" s="57" t="s">
        <v>283</v>
      </c>
      <c r="N195" s="57">
        <v>1.6</v>
      </c>
      <c r="Q195" s="36" t="s">
        <v>307</v>
      </c>
      <c r="R195" s="36">
        <v>2.4</v>
      </c>
      <c r="T195" t="s">
        <v>283</v>
      </c>
      <c r="U195">
        <v>1.6</v>
      </c>
      <c r="W195" s="36" t="s">
        <v>307</v>
      </c>
      <c r="X195" t="str">
        <f t="shared" si="6"/>
        <v>2,4</v>
      </c>
      <c r="AW195">
        <v>1</v>
      </c>
    </row>
    <row r="196" spans="3:49">
      <c r="M196" s="56" t="s">
        <v>301</v>
      </c>
      <c r="N196" s="56">
        <v>1.6</v>
      </c>
      <c r="Q196" s="34" t="s">
        <v>308</v>
      </c>
      <c r="R196" s="34">
        <v>1.8</v>
      </c>
      <c r="T196" t="s">
        <v>301</v>
      </c>
      <c r="U196">
        <v>1.6</v>
      </c>
      <c r="W196" s="34" t="s">
        <v>308</v>
      </c>
      <c r="X196" t="str">
        <f t="shared" si="6"/>
        <v>1,8</v>
      </c>
      <c r="AW196">
        <v>1</v>
      </c>
    </row>
    <row r="197" spans="3:49">
      <c r="M197" s="57" t="s">
        <v>291</v>
      </c>
      <c r="N197" s="57">
        <v>1.5</v>
      </c>
      <c r="Q197" s="36" t="s">
        <v>309</v>
      </c>
      <c r="R197" s="36">
        <v>1.6</v>
      </c>
      <c r="T197" t="s">
        <v>291</v>
      </c>
      <c r="U197">
        <v>1.5</v>
      </c>
      <c r="W197" s="36" t="s">
        <v>309</v>
      </c>
      <c r="X197" t="str">
        <f t="shared" si="6"/>
        <v>1,6</v>
      </c>
      <c r="AW197">
        <v>1</v>
      </c>
    </row>
    <row r="198" spans="3:49">
      <c r="M198" s="56" t="s">
        <v>302</v>
      </c>
      <c r="N198" s="56">
        <v>1.5</v>
      </c>
      <c r="Q198" s="34" t="s">
        <v>310</v>
      </c>
      <c r="R198" s="34">
        <v>1.4</v>
      </c>
      <c r="T198" t="s">
        <v>302</v>
      </c>
      <c r="U198">
        <v>1.5</v>
      </c>
      <c r="W198" s="34" t="s">
        <v>310</v>
      </c>
      <c r="X198" t="str">
        <f t="shared" si="6"/>
        <v>1,4</v>
      </c>
      <c r="AW198">
        <v>1</v>
      </c>
    </row>
    <row r="199" spans="3:49">
      <c r="M199" s="57" t="s">
        <v>303</v>
      </c>
      <c r="N199" s="57">
        <v>1.5</v>
      </c>
      <c r="Q199" s="36" t="s">
        <v>303</v>
      </c>
      <c r="R199" s="36">
        <v>1.2</v>
      </c>
      <c r="T199" t="s">
        <v>303</v>
      </c>
      <c r="U199">
        <v>1.5</v>
      </c>
      <c r="W199" s="36" t="s">
        <v>303</v>
      </c>
      <c r="X199" t="str">
        <f t="shared" si="6"/>
        <v>1,2</v>
      </c>
      <c r="AW199">
        <v>1</v>
      </c>
    </row>
    <row r="200" spans="3:49">
      <c r="AW200">
        <v>1</v>
      </c>
    </row>
    <row r="201" spans="3:49">
      <c r="AW201">
        <v>1</v>
      </c>
    </row>
    <row r="202" spans="3:49">
      <c r="AW202">
        <v>1</v>
      </c>
    </row>
    <row r="203" spans="3:49" s="86" customFormat="1">
      <c r="AW203" s="86">
        <v>1</v>
      </c>
    </row>
    <row r="204" spans="3:49">
      <c r="AW204">
        <v>1</v>
      </c>
    </row>
    <row r="205" spans="3:49">
      <c r="C205" t="s">
        <v>311</v>
      </c>
      <c r="AW205">
        <v>1</v>
      </c>
    </row>
    <row r="206" spans="3:49" ht="22.8">
      <c r="K206" s="59" t="s">
        <v>312</v>
      </c>
      <c r="AW206">
        <v>1</v>
      </c>
    </row>
    <row r="207" spans="3:49">
      <c r="H207" s="55" t="s">
        <v>384</v>
      </c>
      <c r="I207" s="66" t="s">
        <v>385</v>
      </c>
      <c r="K207" s="55" t="s">
        <v>313</v>
      </c>
      <c r="L207" s="55" t="s">
        <v>281</v>
      </c>
      <c r="M207" s="55" t="s">
        <v>314</v>
      </c>
      <c r="AW207">
        <v>1</v>
      </c>
    </row>
    <row r="208" spans="3:49">
      <c r="H208" t="s">
        <v>386</v>
      </c>
      <c r="I208" s="1">
        <f>M208+M209+M211+M213+M215+M218+M222</f>
        <v>0.67100000000000004</v>
      </c>
      <c r="K208" s="56">
        <v>1</v>
      </c>
      <c r="L208" s="56" t="s">
        <v>315</v>
      </c>
      <c r="M208" s="62">
        <v>0.182</v>
      </c>
      <c r="O208" t="str">
        <f>SUBSTITUTE(M208,".",",")</f>
        <v>0,182</v>
      </c>
      <c r="AW208">
        <v>1</v>
      </c>
    </row>
    <row r="209" spans="8:49">
      <c r="H209" t="s">
        <v>387</v>
      </c>
      <c r="I209" s="1">
        <f>M210</f>
        <v>0.14399999999999999</v>
      </c>
      <c r="K209" s="57">
        <v>2</v>
      </c>
      <c r="L209" s="57" t="s">
        <v>316</v>
      </c>
      <c r="M209" s="63">
        <v>0.17299999999999999</v>
      </c>
      <c r="O209" t="str">
        <f t="shared" ref="O209:O223" si="7">SUBSTITUTE(M209,".",",")</f>
        <v>0,173</v>
      </c>
      <c r="AW209">
        <v>1</v>
      </c>
    </row>
    <row r="210" spans="8:49">
      <c r="H210" t="s">
        <v>388</v>
      </c>
      <c r="I210" s="1">
        <f>M212+M221+M219</f>
        <v>3.5999999999999997E-2</v>
      </c>
      <c r="K210" s="56">
        <v>3</v>
      </c>
      <c r="L210" s="56" t="s">
        <v>317</v>
      </c>
      <c r="M210" s="62">
        <v>0.14399999999999999</v>
      </c>
      <c r="O210" t="str">
        <f t="shared" si="7"/>
        <v>0,144</v>
      </c>
      <c r="AW210">
        <v>1</v>
      </c>
    </row>
    <row r="211" spans="8:49">
      <c r="H211" t="s">
        <v>389</v>
      </c>
      <c r="I211" s="1">
        <f>M214</f>
        <v>0.106</v>
      </c>
      <c r="K211" s="57">
        <v>4</v>
      </c>
      <c r="L211" s="57" t="s">
        <v>318</v>
      </c>
      <c r="M211" s="63">
        <v>0.14000000000000001</v>
      </c>
      <c r="O211" t="str">
        <f t="shared" si="7"/>
        <v>0,14</v>
      </c>
      <c r="AW211">
        <v>1</v>
      </c>
    </row>
    <row r="212" spans="8:49">
      <c r="H212" t="s">
        <v>390</v>
      </c>
      <c r="I212" s="1">
        <f>M216</f>
        <v>7.0999999999999994E-2</v>
      </c>
      <c r="K212" s="56">
        <v>5</v>
      </c>
      <c r="L212" s="56" t="s">
        <v>319</v>
      </c>
      <c r="M212" s="62">
        <v>0.11799999999999999</v>
      </c>
      <c r="O212" t="str">
        <f t="shared" si="7"/>
        <v>0,118</v>
      </c>
      <c r="AW212">
        <v>1</v>
      </c>
    </row>
    <row r="213" spans="8:49">
      <c r="H213" t="s">
        <v>391</v>
      </c>
      <c r="I213" s="1">
        <f>M217</f>
        <v>7.0000000000000007E-2</v>
      </c>
      <c r="K213" s="57">
        <v>6</v>
      </c>
      <c r="L213" s="57" t="s">
        <v>320</v>
      </c>
      <c r="M213" s="63">
        <v>0.11700000000000001</v>
      </c>
      <c r="O213" t="str">
        <f t="shared" si="7"/>
        <v>0,117</v>
      </c>
      <c r="AW213">
        <v>1</v>
      </c>
    </row>
    <row r="214" spans="8:49">
      <c r="H214" t="s">
        <v>392</v>
      </c>
      <c r="I214" s="1">
        <f>M220</f>
        <v>-4.1000000000000002E-2</v>
      </c>
      <c r="K214" s="56">
        <v>7</v>
      </c>
      <c r="L214" s="56" t="s">
        <v>321</v>
      </c>
      <c r="M214" s="62">
        <v>0.106</v>
      </c>
      <c r="O214" t="str">
        <f t="shared" si="7"/>
        <v>0,106</v>
      </c>
      <c r="AW214">
        <v>1</v>
      </c>
    </row>
    <row r="215" spans="8:49">
      <c r="K215" s="57">
        <v>8</v>
      </c>
      <c r="L215" s="57" t="s">
        <v>322</v>
      </c>
      <c r="M215" s="63">
        <v>7.5999999999999998E-2</v>
      </c>
      <c r="O215" t="str">
        <f t="shared" si="7"/>
        <v>0,076</v>
      </c>
      <c r="AW215">
        <v>1</v>
      </c>
    </row>
    <row r="216" spans="8:49">
      <c r="K216" s="56">
        <v>9</v>
      </c>
      <c r="L216" s="56" t="s">
        <v>323</v>
      </c>
      <c r="M216" s="62">
        <v>7.0999999999999994E-2</v>
      </c>
      <c r="O216" t="str">
        <f t="shared" si="7"/>
        <v>0,071</v>
      </c>
      <c r="AW216">
        <v>1</v>
      </c>
    </row>
    <row r="217" spans="8:49">
      <c r="K217" s="57">
        <v>10</v>
      </c>
      <c r="L217" s="57" t="s">
        <v>324</v>
      </c>
      <c r="M217" s="63">
        <v>7.0000000000000007E-2</v>
      </c>
      <c r="O217" t="str">
        <f t="shared" si="7"/>
        <v>0,07</v>
      </c>
      <c r="AW217">
        <v>1</v>
      </c>
    </row>
    <row r="218" spans="8:49">
      <c r="K218" s="56">
        <v>11</v>
      </c>
      <c r="L218" s="56" t="s">
        <v>325</v>
      </c>
      <c r="M218" s="62">
        <v>6.8000000000000005E-2</v>
      </c>
      <c r="O218" t="str">
        <f t="shared" si="7"/>
        <v>0,068</v>
      </c>
      <c r="AW218">
        <v>1</v>
      </c>
    </row>
    <row r="219" spans="8:49">
      <c r="K219" s="57">
        <v>12</v>
      </c>
      <c r="L219" s="57" t="s">
        <v>326</v>
      </c>
      <c r="M219" s="63">
        <v>-3.5999999999999997E-2</v>
      </c>
      <c r="O219" t="str">
        <f t="shared" si="7"/>
        <v>-0,036</v>
      </c>
      <c r="AW219">
        <v>1</v>
      </c>
    </row>
    <row r="220" spans="8:49">
      <c r="K220" s="56">
        <v>13</v>
      </c>
      <c r="L220" s="56" t="s">
        <v>327</v>
      </c>
      <c r="M220" s="62">
        <v>-4.1000000000000002E-2</v>
      </c>
      <c r="O220" t="str">
        <f t="shared" si="7"/>
        <v>-0,041</v>
      </c>
      <c r="AW220">
        <v>1</v>
      </c>
    </row>
    <row r="221" spans="8:49">
      <c r="K221" s="57">
        <v>14</v>
      </c>
      <c r="L221" s="57" t="s">
        <v>328</v>
      </c>
      <c r="M221" s="63">
        <v>-4.5999999999999999E-2</v>
      </c>
      <c r="O221" t="str">
        <f t="shared" si="7"/>
        <v>-0,046</v>
      </c>
      <c r="AW221">
        <v>1</v>
      </c>
    </row>
    <row r="222" spans="8:49">
      <c r="K222" s="56">
        <v>15</v>
      </c>
      <c r="L222" s="56" t="s">
        <v>329</v>
      </c>
      <c r="M222" s="62">
        <v>-8.5000000000000006E-2</v>
      </c>
      <c r="O222" t="str">
        <f t="shared" si="7"/>
        <v>-0,085</v>
      </c>
      <c r="AW222">
        <v>1</v>
      </c>
    </row>
    <row r="223" spans="8:49">
      <c r="K223" s="55" t="s">
        <v>330</v>
      </c>
      <c r="L223" s="55" t="s">
        <v>331</v>
      </c>
      <c r="M223" s="64">
        <v>7.0000000000000007E-2</v>
      </c>
      <c r="O223" t="str">
        <f t="shared" si="7"/>
        <v>0,07</v>
      </c>
      <c r="AW223">
        <v>1</v>
      </c>
    </row>
    <row r="224" spans="8:49">
      <c r="AW224">
        <v>1</v>
      </c>
    </row>
    <row r="225" spans="2:49">
      <c r="AW225">
        <v>1</v>
      </c>
    </row>
    <row r="226" spans="2:49">
      <c r="AW226">
        <v>1</v>
      </c>
    </row>
    <row r="227" spans="2:49">
      <c r="AW227">
        <v>1</v>
      </c>
    </row>
    <row r="228" spans="2:49">
      <c r="AW228">
        <v>1</v>
      </c>
    </row>
    <row r="229" spans="2:49">
      <c r="AW229">
        <v>1</v>
      </c>
    </row>
    <row r="230" spans="2:49">
      <c r="AW230">
        <v>1</v>
      </c>
    </row>
    <row r="231" spans="2:49" ht="30">
      <c r="B231" t="s">
        <v>333</v>
      </c>
      <c r="K231" s="60" t="s">
        <v>332</v>
      </c>
      <c r="AW231">
        <v>1</v>
      </c>
    </row>
    <row r="232" spans="2:49">
      <c r="AW232">
        <v>1</v>
      </c>
    </row>
    <row r="233" spans="2:49" ht="15.6">
      <c r="K233" s="58" t="s">
        <v>334</v>
      </c>
      <c r="AW233">
        <v>1</v>
      </c>
    </row>
    <row r="234" spans="2:49">
      <c r="AW234">
        <v>1</v>
      </c>
    </row>
    <row r="235" spans="2:49">
      <c r="L235" s="55" t="s">
        <v>335</v>
      </c>
      <c r="M235" s="55" t="s">
        <v>336</v>
      </c>
      <c r="N235" s="55" t="s">
        <v>337</v>
      </c>
      <c r="AW235">
        <v>1</v>
      </c>
    </row>
    <row r="236" spans="2:49">
      <c r="L236" s="56" t="s">
        <v>338</v>
      </c>
      <c r="M236" s="56">
        <v>350000</v>
      </c>
      <c r="N236" s="56" t="s">
        <v>339</v>
      </c>
      <c r="AW236">
        <v>1</v>
      </c>
    </row>
    <row r="237" spans="2:49">
      <c r="L237" s="57" t="s">
        <v>340</v>
      </c>
      <c r="M237" s="57">
        <v>100000</v>
      </c>
      <c r="N237" s="57" t="s">
        <v>339</v>
      </c>
      <c r="AW237">
        <v>1</v>
      </c>
    </row>
    <row r="238" spans="2:49">
      <c r="L238" s="56" t="s">
        <v>341</v>
      </c>
      <c r="M238" s="56">
        <v>35000</v>
      </c>
      <c r="N238" s="56" t="s">
        <v>339</v>
      </c>
      <c r="AW238">
        <v>1</v>
      </c>
    </row>
    <row r="239" spans="2:49">
      <c r="L239" s="57" t="s">
        <v>342</v>
      </c>
      <c r="M239" s="57">
        <v>30000</v>
      </c>
      <c r="N239" s="57" t="s">
        <v>343</v>
      </c>
      <c r="AW239">
        <v>1</v>
      </c>
    </row>
    <row r="240" spans="2:49">
      <c r="L240" s="56" t="s">
        <v>344</v>
      </c>
      <c r="M240" s="56">
        <v>26000</v>
      </c>
      <c r="N240" s="56" t="s">
        <v>343</v>
      </c>
      <c r="AW240">
        <v>1</v>
      </c>
    </row>
    <row r="241" spans="12:49">
      <c r="L241" s="57" t="s">
        <v>345</v>
      </c>
      <c r="M241" s="57">
        <v>16000</v>
      </c>
      <c r="N241" s="57" t="s">
        <v>343</v>
      </c>
      <c r="AW241">
        <v>1</v>
      </c>
    </row>
    <row r="242" spans="12:49">
      <c r="L242" s="56" t="s">
        <v>346</v>
      </c>
      <c r="M242" s="56">
        <v>10000</v>
      </c>
      <c r="N242" s="56" t="s">
        <v>343</v>
      </c>
      <c r="AW242">
        <v>1</v>
      </c>
    </row>
    <row r="243" spans="12:49">
      <c r="L243" s="57" t="s">
        <v>347</v>
      </c>
      <c r="M243" s="57">
        <v>8000</v>
      </c>
      <c r="N243" s="57" t="s">
        <v>343</v>
      </c>
      <c r="AW243">
        <v>1</v>
      </c>
    </row>
    <row r="244" spans="12:49">
      <c r="L244" s="56" t="s">
        <v>348</v>
      </c>
      <c r="M244" s="56">
        <v>3632</v>
      </c>
      <c r="N244" s="56" t="s">
        <v>339</v>
      </c>
      <c r="AW244">
        <v>1</v>
      </c>
    </row>
    <row r="245" spans="12:49">
      <c r="L245" s="57" t="s">
        <v>349</v>
      </c>
      <c r="M245" s="57">
        <v>1016</v>
      </c>
      <c r="N245" s="57" t="s">
        <v>339</v>
      </c>
      <c r="AW245">
        <v>1</v>
      </c>
    </row>
    <row r="246" spans="12:49">
      <c r="L246" s="56" t="s">
        <v>350</v>
      </c>
      <c r="M246" s="56">
        <v>768</v>
      </c>
      <c r="N246" s="56" t="s">
        <v>343</v>
      </c>
      <c r="AW246">
        <v>1</v>
      </c>
    </row>
    <row r="247" spans="12:49">
      <c r="L247" s="57" t="s">
        <v>351</v>
      </c>
      <c r="M247" s="57">
        <v>544</v>
      </c>
      <c r="N247" s="57" t="s">
        <v>339</v>
      </c>
      <c r="AW247">
        <v>1</v>
      </c>
    </row>
    <row r="248" spans="12:49">
      <c r="L248" s="56" t="s">
        <v>352</v>
      </c>
      <c r="M248" s="56">
        <v>504</v>
      </c>
      <c r="N248" s="56" t="s">
        <v>339</v>
      </c>
      <c r="AW248">
        <v>1</v>
      </c>
    </row>
    <row r="249" spans="12:49">
      <c r="L249" s="57" t="s">
        <v>353</v>
      </c>
      <c r="M249" s="57">
        <v>300</v>
      </c>
      <c r="N249" s="57" t="s">
        <v>354</v>
      </c>
      <c r="AW249">
        <v>1</v>
      </c>
    </row>
    <row r="250" spans="12:49">
      <c r="L250" s="56" t="s">
        <v>355</v>
      </c>
      <c r="M250" s="56">
        <v>256</v>
      </c>
      <c r="N250" s="56" t="s">
        <v>339</v>
      </c>
      <c r="AW250">
        <v>1</v>
      </c>
    </row>
    <row r="251" spans="12:49">
      <c r="AW251">
        <v>1</v>
      </c>
    </row>
    <row r="252" spans="12:49">
      <c r="AW252">
        <v>1</v>
      </c>
    </row>
    <row r="253" spans="12:49">
      <c r="AW253">
        <v>1</v>
      </c>
    </row>
    <row r="254" spans="12:49">
      <c r="AW254">
        <v>1</v>
      </c>
    </row>
    <row r="255" spans="12:49">
      <c r="AW255">
        <v>1</v>
      </c>
    </row>
    <row r="256" spans="12:49">
      <c r="AW256">
        <v>1</v>
      </c>
    </row>
    <row r="257" spans="2:49">
      <c r="AW257">
        <v>1</v>
      </c>
    </row>
    <row r="258" spans="2:49">
      <c r="AW258">
        <v>1</v>
      </c>
    </row>
    <row r="259" spans="2:49">
      <c r="AW259">
        <v>1</v>
      </c>
    </row>
    <row r="260" spans="2:49" ht="30">
      <c r="B260" t="s">
        <v>356</v>
      </c>
      <c r="L260" s="60" t="s">
        <v>383</v>
      </c>
      <c r="AW260">
        <v>1</v>
      </c>
    </row>
    <row r="261" spans="2:49">
      <c r="AW261">
        <v>1</v>
      </c>
    </row>
    <row r="262" spans="2:49">
      <c r="AW262">
        <v>1</v>
      </c>
    </row>
    <row r="263" spans="2:49">
      <c r="AW263">
        <v>1</v>
      </c>
    </row>
    <row r="264" spans="2:49">
      <c r="L264" s="55" t="s">
        <v>313</v>
      </c>
      <c r="M264" s="55" t="s">
        <v>357</v>
      </c>
      <c r="N264" s="55" t="s">
        <v>337</v>
      </c>
      <c r="O264" s="55" t="s">
        <v>358</v>
      </c>
      <c r="AW264">
        <v>1</v>
      </c>
    </row>
    <row r="265" spans="2:49">
      <c r="L265" s="56">
        <v>1</v>
      </c>
      <c r="M265" s="56" t="s">
        <v>359</v>
      </c>
      <c r="N265" s="56" t="s">
        <v>360</v>
      </c>
      <c r="O265" s="56">
        <v>2343.1999999999998</v>
      </c>
      <c r="AW265">
        <v>1</v>
      </c>
    </row>
    <row r="266" spans="2:49">
      <c r="L266" s="57">
        <v>2</v>
      </c>
      <c r="M266" s="57" t="s">
        <v>361</v>
      </c>
      <c r="N266" s="57" t="s">
        <v>360</v>
      </c>
      <c r="O266" s="57">
        <v>132.9</v>
      </c>
      <c r="AW266">
        <v>1</v>
      </c>
    </row>
    <row r="267" spans="2:49">
      <c r="L267" s="56">
        <v>3</v>
      </c>
      <c r="M267" s="56" t="s">
        <v>362</v>
      </c>
      <c r="N267" s="56" t="s">
        <v>360</v>
      </c>
      <c r="O267" s="56">
        <v>43.4</v>
      </c>
      <c r="AW267">
        <v>1</v>
      </c>
    </row>
    <row r="268" spans="2:49">
      <c r="L268" s="57">
        <v>4</v>
      </c>
      <c r="M268" s="57" t="s">
        <v>363</v>
      </c>
      <c r="N268" s="57" t="s">
        <v>360</v>
      </c>
      <c r="O268" s="57">
        <v>40.200000000000003</v>
      </c>
      <c r="AW268">
        <v>1</v>
      </c>
    </row>
    <row r="269" spans="2:49">
      <c r="L269" s="56">
        <v>5</v>
      </c>
      <c r="M269" s="56" t="s">
        <v>364</v>
      </c>
      <c r="N269" s="56" t="s">
        <v>360</v>
      </c>
      <c r="O269" s="56">
        <v>32.299999999999997</v>
      </c>
      <c r="AW269">
        <v>1</v>
      </c>
    </row>
    <row r="270" spans="2:49">
      <c r="L270" s="57">
        <v>6</v>
      </c>
      <c r="M270" s="57" t="s">
        <v>365</v>
      </c>
      <c r="N270" s="57" t="s">
        <v>360</v>
      </c>
      <c r="O270" s="57">
        <v>31.1</v>
      </c>
      <c r="AW270">
        <v>1</v>
      </c>
    </row>
    <row r="271" spans="2:49">
      <c r="L271" s="56">
        <v>7</v>
      </c>
      <c r="M271" s="56" t="s">
        <v>366</v>
      </c>
      <c r="N271" s="56" t="s">
        <v>360</v>
      </c>
      <c r="O271" s="56">
        <v>26.2</v>
      </c>
      <c r="AW271">
        <v>1</v>
      </c>
    </row>
    <row r="272" spans="2:49">
      <c r="L272" s="57">
        <v>8</v>
      </c>
      <c r="M272" s="57" t="s">
        <v>367</v>
      </c>
      <c r="N272" s="57" t="s">
        <v>368</v>
      </c>
      <c r="O272" s="57">
        <v>24.7</v>
      </c>
      <c r="AW272">
        <v>1</v>
      </c>
    </row>
    <row r="273" spans="12:49">
      <c r="L273" s="56">
        <v>9</v>
      </c>
      <c r="M273" s="56" t="s">
        <v>369</v>
      </c>
      <c r="N273" s="56" t="s">
        <v>368</v>
      </c>
      <c r="O273" s="56">
        <v>18</v>
      </c>
      <c r="AW273">
        <v>1</v>
      </c>
    </row>
    <row r="274" spans="12:49">
      <c r="L274" s="57">
        <v>10</v>
      </c>
      <c r="M274" s="57" t="s">
        <v>370</v>
      </c>
      <c r="N274" s="57" t="s">
        <v>368</v>
      </c>
      <c r="O274" s="57">
        <v>13.9</v>
      </c>
      <c r="AW274">
        <v>1</v>
      </c>
    </row>
    <row r="275" spans="12:49">
      <c r="L275" s="56">
        <v>11</v>
      </c>
      <c r="M275" s="56" t="s">
        <v>371</v>
      </c>
      <c r="N275" s="56" t="s">
        <v>368</v>
      </c>
      <c r="O275" s="56">
        <v>13.6</v>
      </c>
      <c r="AW275">
        <v>1</v>
      </c>
    </row>
    <row r="276" spans="12:49">
      <c r="L276" s="57">
        <v>12</v>
      </c>
      <c r="M276" s="57" t="s">
        <v>372</v>
      </c>
      <c r="N276" s="57" t="s">
        <v>368</v>
      </c>
      <c r="O276" s="57">
        <v>11.6</v>
      </c>
      <c r="AW276">
        <v>1</v>
      </c>
    </row>
    <row r="277" spans="12:49">
      <c r="L277" s="56">
        <v>13</v>
      </c>
      <c r="M277" s="56" t="s">
        <v>373</v>
      </c>
      <c r="N277" s="56" t="s">
        <v>368</v>
      </c>
      <c r="O277" s="56">
        <v>9.6</v>
      </c>
      <c r="AW277">
        <v>1</v>
      </c>
    </row>
    <row r="278" spans="12:49">
      <c r="L278" s="57">
        <v>14</v>
      </c>
      <c r="M278" s="57" t="s">
        <v>374</v>
      </c>
      <c r="N278" s="57" t="s">
        <v>375</v>
      </c>
      <c r="O278" s="57">
        <v>9</v>
      </c>
      <c r="AW278">
        <v>1</v>
      </c>
    </row>
    <row r="279" spans="12:49">
      <c r="L279" s="56">
        <v>15</v>
      </c>
      <c r="M279" s="56" t="s">
        <v>376</v>
      </c>
      <c r="N279" s="56" t="s">
        <v>368</v>
      </c>
      <c r="O279" s="56">
        <v>8.9</v>
      </c>
      <c r="AW279">
        <v>1</v>
      </c>
    </row>
    <row r="280" spans="12:49">
      <c r="AW280">
        <v>1</v>
      </c>
    </row>
    <row r="281" spans="12:49">
      <c r="AW281">
        <v>1</v>
      </c>
    </row>
    <row r="282" spans="12:49">
      <c r="AW282">
        <v>1</v>
      </c>
    </row>
    <row r="283" spans="12:49">
      <c r="AW283">
        <v>1</v>
      </c>
    </row>
    <row r="284" spans="12:49">
      <c r="AW284">
        <v>1</v>
      </c>
    </row>
    <row r="285" spans="12:49">
      <c r="AW285">
        <v>1</v>
      </c>
    </row>
    <row r="286" spans="12:49">
      <c r="AW286">
        <v>1</v>
      </c>
    </row>
    <row r="287" spans="12:49">
      <c r="AW287">
        <v>1</v>
      </c>
    </row>
    <row r="288" spans="12:49">
      <c r="AW288">
        <v>1</v>
      </c>
    </row>
    <row r="289" spans="49:49">
      <c r="AW289">
        <v>1</v>
      </c>
    </row>
    <row r="290" spans="49:49">
      <c r="AW290">
        <v>1</v>
      </c>
    </row>
    <row r="291" spans="49:49">
      <c r="AW291">
        <v>1</v>
      </c>
    </row>
    <row r="292" spans="49:49">
      <c r="AW292">
        <v>1</v>
      </c>
    </row>
    <row r="293" spans="49:49">
      <c r="AW293">
        <v>1</v>
      </c>
    </row>
    <row r="294" spans="49:49">
      <c r="AW294">
        <v>1</v>
      </c>
    </row>
    <row r="295" spans="49:49">
      <c r="AW295">
        <v>1</v>
      </c>
    </row>
    <row r="296" spans="49:49">
      <c r="AW296">
        <v>1</v>
      </c>
    </row>
    <row r="297" spans="49:49">
      <c r="AW297">
        <v>1</v>
      </c>
    </row>
    <row r="298" spans="49:49">
      <c r="AW298">
        <v>1</v>
      </c>
    </row>
    <row r="299" spans="49:49">
      <c r="AW299">
        <v>1</v>
      </c>
    </row>
    <row r="300" spans="49:49">
      <c r="AW300">
        <v>1</v>
      </c>
    </row>
    <row r="301" spans="49:49">
      <c r="AW301">
        <v>1</v>
      </c>
    </row>
    <row r="302" spans="49:49">
      <c r="AW302">
        <v>1</v>
      </c>
    </row>
    <row r="303" spans="49:49">
      <c r="AW303">
        <v>1</v>
      </c>
    </row>
    <row r="304" spans="49:49">
      <c r="AW304">
        <v>1</v>
      </c>
    </row>
  </sheetData>
  <conditionalFormatting sqref="AG120:AG129 AJ120:AJ129 AJ133:AJ142 AG133:AG142">
    <cfRule type="colorScale" priority="1">
      <colorScale>
        <cfvo type="min"/>
        <cfvo type="percentile" val="50"/>
        <cfvo type="max"/>
        <color rgb="FFF8696B"/>
        <color rgb="FFFFEB84"/>
        <color rgb="FF63BE7B"/>
      </colorScale>
    </cfRule>
  </conditionalFormatting>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449916B-BC5F-42DD-ABEE-B7F0E8BD9798}">
  <dimension ref="A1:AQ88"/>
  <sheetViews>
    <sheetView topLeftCell="A5" workbookViewId="0">
      <selection activeCell="O22" sqref="O22"/>
    </sheetView>
  </sheetViews>
  <sheetFormatPr defaultRowHeight="14.4"/>
  <cols>
    <col min="1" max="1" width="34.44140625" customWidth="1"/>
  </cols>
  <sheetData>
    <row r="1" spans="1:43">
      <c r="A1" s="76"/>
      <c r="B1" s="76" t="s">
        <v>405</v>
      </c>
      <c r="C1" s="76" t="s">
        <v>406</v>
      </c>
      <c r="D1" s="76" t="s">
        <v>407</v>
      </c>
      <c r="E1" s="76" t="s">
        <v>408</v>
      </c>
      <c r="F1" s="76" t="s">
        <v>409</v>
      </c>
      <c r="G1" s="76" t="s">
        <v>410</v>
      </c>
      <c r="H1" s="76" t="s">
        <v>411</v>
      </c>
      <c r="I1" s="76" t="s">
        <v>412</v>
      </c>
      <c r="J1" s="76" t="s">
        <v>413</v>
      </c>
      <c r="K1" s="76" t="s">
        <v>414</v>
      </c>
      <c r="L1" s="76" t="s">
        <v>415</v>
      </c>
      <c r="M1" s="76" t="s">
        <v>416</v>
      </c>
      <c r="N1" s="76" t="s">
        <v>417</v>
      </c>
      <c r="O1" s="76" t="s">
        <v>418</v>
      </c>
      <c r="P1" s="76" t="s">
        <v>419</v>
      </c>
      <c r="Q1" s="76" t="s">
        <v>420</v>
      </c>
      <c r="R1" s="76" t="s">
        <v>421</v>
      </c>
      <c r="S1" s="76" t="s">
        <v>422</v>
      </c>
      <c r="T1" s="76" t="s">
        <v>423</v>
      </c>
      <c r="U1" s="76" t="s">
        <v>424</v>
      </c>
      <c r="V1" s="76" t="s">
        <v>425</v>
      </c>
      <c r="W1" s="76" t="s">
        <v>426</v>
      </c>
      <c r="X1" s="76" t="s">
        <v>427</v>
      </c>
      <c r="Y1" s="76" t="s">
        <v>428</v>
      </c>
      <c r="Z1" s="76" t="s">
        <v>429</v>
      </c>
      <c r="AA1" s="76" t="s">
        <v>430</v>
      </c>
      <c r="AB1" s="76" t="s">
        <v>431</v>
      </c>
      <c r="AC1" s="76" t="s">
        <v>432</v>
      </c>
      <c r="AD1" s="76" t="s">
        <v>433</v>
      </c>
      <c r="AE1" s="76" t="s">
        <v>434</v>
      </c>
      <c r="AF1" s="76" t="s">
        <v>435</v>
      </c>
      <c r="AG1" s="76" t="s">
        <v>436</v>
      </c>
      <c r="AH1" s="76" t="s">
        <v>437</v>
      </c>
      <c r="AI1" s="76" t="s">
        <v>438</v>
      </c>
      <c r="AJ1" s="76" t="s">
        <v>439</v>
      </c>
      <c r="AK1" s="76" t="s">
        <v>440</v>
      </c>
      <c r="AL1" s="76" t="s">
        <v>441</v>
      </c>
      <c r="AM1" s="76" t="s">
        <v>442</v>
      </c>
      <c r="AN1" s="76" t="s">
        <v>443</v>
      </c>
      <c r="AO1" s="76" t="s">
        <v>444</v>
      </c>
      <c r="AP1" s="76" t="s">
        <v>445</v>
      </c>
      <c r="AQ1" s="76" t="s">
        <v>446</v>
      </c>
    </row>
    <row r="2" spans="1:43">
      <c r="A2" s="71" t="s">
        <v>447</v>
      </c>
      <c r="B2" s="71">
        <v>16599</v>
      </c>
      <c r="C2" s="71">
        <v>14881</v>
      </c>
      <c r="D2" s="71">
        <v>12285</v>
      </c>
      <c r="E2" s="71">
        <v>9243</v>
      </c>
      <c r="F2" s="71">
        <v>6188</v>
      </c>
      <c r="G2" s="71">
        <v>2043</v>
      </c>
      <c r="H2" s="71">
        <v>1414</v>
      </c>
      <c r="I2" s="71">
        <v>680</v>
      </c>
      <c r="J2" s="71">
        <v>656</v>
      </c>
      <c r="K2" s="71">
        <v>1618</v>
      </c>
      <c r="L2" s="71">
        <v>3003</v>
      </c>
      <c r="M2" s="71">
        <v>2464</v>
      </c>
      <c r="N2" s="71">
        <v>2374</v>
      </c>
      <c r="O2" s="71">
        <v>1912</v>
      </c>
      <c r="P2" s="71">
        <v>1457</v>
      </c>
      <c r="Q2" s="71">
        <v>1336</v>
      </c>
      <c r="R2" s="71">
        <v>622</v>
      </c>
      <c r="S2" s="71">
        <v>917</v>
      </c>
      <c r="T2" s="71">
        <v>950</v>
      </c>
      <c r="U2" s="71">
        <v>899</v>
      </c>
      <c r="V2" s="71">
        <v>552</v>
      </c>
      <c r="W2" s="71">
        <v>394</v>
      </c>
      <c r="X2" s="71">
        <v>567</v>
      </c>
      <c r="Y2" s="71">
        <v>1230</v>
      </c>
      <c r="Z2" s="71">
        <v>1101</v>
      </c>
      <c r="AA2" s="71">
        <v>1244</v>
      </c>
      <c r="AB2" s="71">
        <v>1118</v>
      </c>
      <c r="AC2" s="71">
        <v>838</v>
      </c>
      <c r="AD2" s="71">
        <v>583</v>
      </c>
      <c r="AE2" s="71">
        <v>507</v>
      </c>
      <c r="AF2" s="71">
        <v>655</v>
      </c>
      <c r="AG2" s="71">
        <v>542</v>
      </c>
      <c r="AH2" s="71">
        <v>261</v>
      </c>
      <c r="AI2" s="71">
        <v>208</v>
      </c>
      <c r="AJ2" s="71">
        <v>207</v>
      </c>
      <c r="AK2" s="71">
        <v>247</v>
      </c>
      <c r="AL2" s="71">
        <v>26</v>
      </c>
      <c r="AM2" s="71">
        <v>134</v>
      </c>
      <c r="AN2" s="71">
        <v>193</v>
      </c>
      <c r="AO2" s="71">
        <v>173</v>
      </c>
      <c r="AP2" s="71">
        <v>128</v>
      </c>
      <c r="AQ2" s="71">
        <v>137</v>
      </c>
    </row>
    <row r="3" spans="1:43">
      <c r="A3" s="71" t="s">
        <v>448</v>
      </c>
      <c r="B3" s="71">
        <v>146</v>
      </c>
      <c r="C3" s="71">
        <v>143</v>
      </c>
      <c r="D3" s="71">
        <v>143</v>
      </c>
      <c r="E3" s="71">
        <v>144</v>
      </c>
      <c r="F3" s="71">
        <v>146</v>
      </c>
      <c r="G3" s="71">
        <v>181</v>
      </c>
      <c r="H3" s="71">
        <v>181</v>
      </c>
      <c r="I3" s="71">
        <v>181</v>
      </c>
      <c r="J3" s="71">
        <v>182</v>
      </c>
      <c r="K3" s="71">
        <v>155</v>
      </c>
      <c r="L3" s="71">
        <v>-230</v>
      </c>
      <c r="M3" s="71">
        <v>518</v>
      </c>
      <c r="N3" s="71">
        <v>138</v>
      </c>
      <c r="O3" s="71">
        <v>137</v>
      </c>
      <c r="P3" s="71">
        <v>147</v>
      </c>
      <c r="Q3" s="71">
        <v>174</v>
      </c>
      <c r="R3" s="71">
        <v>284</v>
      </c>
      <c r="S3" s="71">
        <v>7</v>
      </c>
      <c r="T3" s="71">
        <v>6</v>
      </c>
      <c r="U3" s="71">
        <v>6</v>
      </c>
      <c r="V3" s="71">
        <v>6</v>
      </c>
      <c r="W3" s="71">
        <v>7</v>
      </c>
      <c r="X3" s="71">
        <v>5</v>
      </c>
      <c r="Y3" s="71">
        <v>7</v>
      </c>
      <c r="Z3" s="71">
        <v>6</v>
      </c>
      <c r="AA3" s="71">
        <v>11</v>
      </c>
      <c r="AB3" s="71">
        <v>13</v>
      </c>
      <c r="AC3" s="71">
        <v>13</v>
      </c>
      <c r="AD3" s="71">
        <v>14</v>
      </c>
      <c r="AE3" s="71">
        <v>15</v>
      </c>
      <c r="AF3" s="71">
        <v>15</v>
      </c>
      <c r="AG3" s="71">
        <v>18</v>
      </c>
      <c r="AH3" s="71">
        <v>18</v>
      </c>
      <c r="AI3" s="71">
        <v>17</v>
      </c>
      <c r="AJ3" s="71">
        <v>17</v>
      </c>
      <c r="AK3" s="71">
        <v>18</v>
      </c>
      <c r="AL3" s="71">
        <v>19</v>
      </c>
      <c r="AM3" s="71">
        <v>19</v>
      </c>
      <c r="AN3" s="71">
        <v>20</v>
      </c>
      <c r="AO3" s="71">
        <v>19</v>
      </c>
      <c r="AP3" s="71">
        <v>19</v>
      </c>
      <c r="AQ3" s="71">
        <v>19</v>
      </c>
    </row>
    <row r="4" spans="1:43">
      <c r="A4" s="71" t="s">
        <v>449</v>
      </c>
      <c r="B4" s="71">
        <v>433</v>
      </c>
      <c r="C4" s="71">
        <v>410</v>
      </c>
      <c r="D4" s="71">
        <v>387</v>
      </c>
      <c r="E4" s="71">
        <v>372</v>
      </c>
      <c r="F4" s="71">
        <v>365</v>
      </c>
      <c r="G4" s="71">
        <v>384</v>
      </c>
      <c r="H4" s="71">
        <v>426</v>
      </c>
      <c r="I4" s="71">
        <v>406</v>
      </c>
      <c r="J4" s="71">
        <v>378</v>
      </c>
      <c r="K4" s="71">
        <v>334</v>
      </c>
      <c r="L4" s="71">
        <v>309</v>
      </c>
      <c r="M4" s="71">
        <v>298</v>
      </c>
      <c r="N4" s="71">
        <v>286</v>
      </c>
      <c r="O4" s="71">
        <v>281</v>
      </c>
      <c r="P4" s="71">
        <v>287</v>
      </c>
      <c r="Q4" s="71">
        <v>299</v>
      </c>
      <c r="R4" s="71">
        <v>404</v>
      </c>
      <c r="S4" s="71">
        <v>107</v>
      </c>
      <c r="T4" s="71">
        <v>106</v>
      </c>
      <c r="U4" s="71">
        <v>92</v>
      </c>
      <c r="V4" s="71">
        <v>92</v>
      </c>
      <c r="W4" s="71">
        <v>91</v>
      </c>
      <c r="X4" s="71">
        <v>78</v>
      </c>
      <c r="Y4" s="71">
        <v>68</v>
      </c>
      <c r="Z4" s="71">
        <v>59</v>
      </c>
      <c r="AA4" s="71">
        <v>57</v>
      </c>
      <c r="AB4" s="71">
        <v>54</v>
      </c>
      <c r="AC4" s="71">
        <v>49</v>
      </c>
      <c r="AD4" s="71">
        <v>49</v>
      </c>
      <c r="AE4" s="71">
        <v>47</v>
      </c>
      <c r="AF4" s="71">
        <v>47</v>
      </c>
      <c r="AG4" s="71">
        <v>48</v>
      </c>
      <c r="AH4" s="71">
        <v>47</v>
      </c>
      <c r="AI4" s="71">
        <v>45</v>
      </c>
      <c r="AJ4" s="71">
        <v>46</v>
      </c>
      <c r="AK4" s="71">
        <v>48</v>
      </c>
      <c r="AL4" s="71">
        <v>49</v>
      </c>
      <c r="AM4" s="71">
        <v>54</v>
      </c>
      <c r="AN4" s="74">
        <v>5.396E+16</v>
      </c>
      <c r="AO4" s="74">
        <v>5.5479999999999904E+16</v>
      </c>
      <c r="AP4" s="74">
        <v>5.5609999999999904E+16</v>
      </c>
      <c r="AQ4" s="74">
        <v>5.509E+16</v>
      </c>
    </row>
    <row r="5" spans="1:43">
      <c r="A5" s="71" t="s">
        <v>450</v>
      </c>
      <c r="B5" s="71">
        <v>-1660</v>
      </c>
      <c r="C5" s="71">
        <v>834</v>
      </c>
      <c r="D5" s="71">
        <v>-1719</v>
      </c>
      <c r="E5" s="71">
        <v>-1666</v>
      </c>
      <c r="F5" s="71">
        <v>-172</v>
      </c>
      <c r="G5" s="71">
        <v>904</v>
      </c>
      <c r="H5" s="71">
        <v>288</v>
      </c>
      <c r="I5" s="71">
        <v>-873</v>
      </c>
      <c r="J5" s="71">
        <v>29</v>
      </c>
      <c r="K5" s="71">
        <v>-1650</v>
      </c>
      <c r="L5" s="71">
        <v>-679</v>
      </c>
      <c r="M5" s="71">
        <v>-1771</v>
      </c>
      <c r="N5" s="71">
        <v>-277</v>
      </c>
      <c r="O5" s="71">
        <v>-636</v>
      </c>
      <c r="P5" s="71">
        <v>87</v>
      </c>
      <c r="Q5" s="71">
        <v>-688</v>
      </c>
      <c r="R5" s="71">
        <v>256</v>
      </c>
      <c r="S5" s="71">
        <v>-359</v>
      </c>
      <c r="T5" s="71">
        <v>166</v>
      </c>
      <c r="U5" s="71">
        <v>401</v>
      </c>
      <c r="V5" s="71">
        <v>50</v>
      </c>
      <c r="W5" s="71">
        <v>101</v>
      </c>
      <c r="X5" s="71">
        <v>452</v>
      </c>
      <c r="Y5" s="71">
        <v>-853</v>
      </c>
      <c r="Z5" s="71">
        <v>-428</v>
      </c>
      <c r="AA5" s="71">
        <v>-28</v>
      </c>
      <c r="AB5" s="71">
        <v>571</v>
      </c>
      <c r="AC5" s="71">
        <v>115</v>
      </c>
      <c r="AD5" s="71">
        <v>-110</v>
      </c>
      <c r="AE5" s="71">
        <v>-391</v>
      </c>
      <c r="AF5" s="71">
        <v>-115</v>
      </c>
      <c r="AG5" s="71">
        <v>-339</v>
      </c>
      <c r="AH5" s="71">
        <v>-207</v>
      </c>
      <c r="AI5" s="71">
        <v>-18</v>
      </c>
      <c r="AJ5" s="71">
        <v>157</v>
      </c>
      <c r="AK5" s="71">
        <v>-148</v>
      </c>
      <c r="AL5" s="71">
        <v>-40</v>
      </c>
      <c r="AM5" s="71">
        <v>-20</v>
      </c>
      <c r="AN5" s="71">
        <v>127</v>
      </c>
      <c r="AO5" s="74">
        <v>-8.218E+16</v>
      </c>
      <c r="AP5" s="71" t="s">
        <v>451</v>
      </c>
      <c r="AQ5" s="74">
        <v>-9.067E+16</v>
      </c>
    </row>
    <row r="6" spans="1:43">
      <c r="A6" s="71" t="s">
        <v>452</v>
      </c>
      <c r="B6" s="71">
        <v>-1767</v>
      </c>
      <c r="C6" s="71">
        <v>2366</v>
      </c>
      <c r="D6" s="71">
        <v>-1690</v>
      </c>
      <c r="E6" s="71">
        <v>-1244</v>
      </c>
      <c r="F6" s="71">
        <v>-2986</v>
      </c>
      <c r="G6" s="71">
        <v>252</v>
      </c>
      <c r="H6" s="71">
        <v>1081</v>
      </c>
      <c r="I6" s="71">
        <v>410</v>
      </c>
      <c r="J6" s="71">
        <v>120</v>
      </c>
      <c r="K6" s="71">
        <v>788</v>
      </c>
      <c r="L6" s="71">
        <v>-692</v>
      </c>
      <c r="M6" s="71">
        <v>-366</v>
      </c>
      <c r="N6" s="71">
        <v>-563</v>
      </c>
      <c r="O6" s="71">
        <v>595</v>
      </c>
      <c r="P6" s="71">
        <v>117</v>
      </c>
      <c r="Q6" s="71">
        <v>-463</v>
      </c>
      <c r="R6" s="71">
        <v>44</v>
      </c>
      <c r="S6" s="71">
        <v>249</v>
      </c>
      <c r="T6" s="71">
        <v>-202</v>
      </c>
      <c r="U6" s="71">
        <v>105</v>
      </c>
      <c r="V6" s="71">
        <v>-319</v>
      </c>
      <c r="W6" s="71">
        <v>-182</v>
      </c>
      <c r="X6" s="71">
        <v>794</v>
      </c>
      <c r="Y6" s="71">
        <v>-557</v>
      </c>
      <c r="Z6" s="71">
        <v>-442</v>
      </c>
      <c r="AA6" s="71">
        <v>-56</v>
      </c>
      <c r="AB6" s="71">
        <v>-98</v>
      </c>
      <c r="AC6" s="71">
        <v>45</v>
      </c>
      <c r="AD6" s="71">
        <v>-237</v>
      </c>
      <c r="AE6" s="71">
        <v>150</v>
      </c>
      <c r="AF6" s="71">
        <v>7</v>
      </c>
      <c r="AG6" s="71">
        <v>-190</v>
      </c>
      <c r="AH6" s="71">
        <v>-121</v>
      </c>
      <c r="AI6" s="71">
        <v>17</v>
      </c>
      <c r="AJ6" s="71">
        <v>31</v>
      </c>
      <c r="AK6" s="71">
        <v>-22</v>
      </c>
      <c r="AL6" s="71">
        <v>-59</v>
      </c>
      <c r="AM6" s="71">
        <v>-18</v>
      </c>
      <c r="AN6" s="74">
        <v>8.9409999999999904E+16</v>
      </c>
      <c r="AO6" s="74">
        <v>-9.298E+16</v>
      </c>
      <c r="AP6" s="74">
        <v>-7.3819999999999904E+16</v>
      </c>
      <c r="AQ6" s="71">
        <v>-28</v>
      </c>
    </row>
    <row r="7" spans="1:43">
      <c r="A7" s="71" t="s">
        <v>453</v>
      </c>
      <c r="B7" s="71">
        <v>14488</v>
      </c>
      <c r="C7" s="71">
        <v>15345</v>
      </c>
      <c r="D7" s="71">
        <v>11499</v>
      </c>
      <c r="E7" s="71">
        <v>7332</v>
      </c>
      <c r="F7" s="71">
        <v>6348</v>
      </c>
      <c r="G7" s="71">
        <v>2911</v>
      </c>
      <c r="H7" s="71">
        <v>2249</v>
      </c>
      <c r="I7" s="71">
        <v>392</v>
      </c>
      <c r="J7" s="71">
        <v>1270</v>
      </c>
      <c r="K7" s="71">
        <v>1731</v>
      </c>
      <c r="L7" s="71">
        <v>3033</v>
      </c>
      <c r="M7" s="71">
        <v>1519</v>
      </c>
      <c r="N7" s="71">
        <v>2682</v>
      </c>
      <c r="O7" s="71">
        <v>1874</v>
      </c>
      <c r="P7" s="71">
        <v>2067</v>
      </c>
      <c r="Q7" s="71">
        <v>1279</v>
      </c>
      <c r="R7" s="71">
        <v>1567</v>
      </c>
      <c r="S7" s="71">
        <v>909</v>
      </c>
      <c r="T7" s="71">
        <v>1465</v>
      </c>
      <c r="U7" s="71">
        <v>1640</v>
      </c>
      <c r="V7" s="71">
        <v>936</v>
      </c>
      <c r="W7" s="71">
        <v>720</v>
      </c>
      <c r="X7" s="71">
        <v>898</v>
      </c>
      <c r="Y7" s="71">
        <v>487</v>
      </c>
      <c r="Z7" s="71">
        <v>913</v>
      </c>
      <c r="AA7" s="71">
        <v>1445</v>
      </c>
      <c r="AB7" s="71">
        <v>1358</v>
      </c>
      <c r="AC7" s="71">
        <v>1157</v>
      </c>
      <c r="AD7" s="71">
        <v>705</v>
      </c>
      <c r="AE7" s="71">
        <v>282</v>
      </c>
      <c r="AF7" s="71">
        <v>721</v>
      </c>
      <c r="AG7" s="71">
        <v>458</v>
      </c>
      <c r="AH7" s="71">
        <v>201</v>
      </c>
      <c r="AI7" s="71">
        <v>319</v>
      </c>
      <c r="AJ7" s="71">
        <v>511</v>
      </c>
      <c r="AK7" s="71">
        <v>255</v>
      </c>
      <c r="AL7" s="71">
        <v>163</v>
      </c>
      <c r="AM7" s="71">
        <v>246</v>
      </c>
      <c r="AN7" s="71">
        <v>443</v>
      </c>
      <c r="AO7" s="71">
        <v>216</v>
      </c>
      <c r="AP7" s="74">
        <v>9.629E+16</v>
      </c>
      <c r="AQ7" s="71">
        <v>151</v>
      </c>
    </row>
    <row r="8" spans="1:43">
      <c r="A8" s="71" t="s">
        <v>454</v>
      </c>
      <c r="B8" s="71">
        <v>977</v>
      </c>
      <c r="C8" s="71">
        <v>369</v>
      </c>
      <c r="D8" s="71">
        <v>254</v>
      </c>
      <c r="E8" s="71">
        <v>278</v>
      </c>
      <c r="F8" s="71">
        <v>289</v>
      </c>
      <c r="G8" s="71">
        <v>248</v>
      </c>
      <c r="H8" s="71">
        <v>509</v>
      </c>
      <c r="I8" s="71">
        <v>530</v>
      </c>
      <c r="J8" s="71">
        <v>433</v>
      </c>
      <c r="K8" s="71">
        <v>361</v>
      </c>
      <c r="L8" s="71">
        <v>273</v>
      </c>
      <c r="M8" s="71">
        <v>221</v>
      </c>
      <c r="N8" s="71">
        <v>183</v>
      </c>
      <c r="O8" s="71">
        <v>298</v>
      </c>
      <c r="P8" s="71">
        <v>283</v>
      </c>
      <c r="Q8" s="71">
        <v>473</v>
      </c>
      <c r="R8" s="71">
        <v>217</v>
      </c>
      <c r="S8" s="71">
        <v>155</v>
      </c>
      <c r="T8" s="71">
        <v>144</v>
      </c>
      <c r="U8" s="71">
        <v>103</v>
      </c>
      <c r="V8" s="71">
        <v>113</v>
      </c>
      <c r="W8" s="71">
        <v>128</v>
      </c>
      <c r="X8" s="71">
        <v>203</v>
      </c>
      <c r="Y8" s="71">
        <v>150</v>
      </c>
      <c r="Z8" s="71">
        <v>129</v>
      </c>
      <c r="AA8" s="71">
        <v>118</v>
      </c>
      <c r="AB8" s="71">
        <v>416</v>
      </c>
      <c r="AC8" s="71">
        <v>69</v>
      </c>
      <c r="AD8" s="71">
        <v>54</v>
      </c>
      <c r="AE8" s="71">
        <v>54</v>
      </c>
      <c r="AF8" s="71">
        <v>51</v>
      </c>
      <c r="AG8" s="71">
        <v>38</v>
      </c>
      <c r="AH8" s="71">
        <v>32</v>
      </c>
      <c r="AI8" s="71">
        <v>55</v>
      </c>
      <c r="AJ8" s="71">
        <v>15</v>
      </c>
      <c r="AK8" s="71">
        <v>17</v>
      </c>
      <c r="AL8" s="71">
        <v>24</v>
      </c>
      <c r="AM8" s="71">
        <v>30</v>
      </c>
      <c r="AN8" s="74">
        <v>3.105E+16</v>
      </c>
      <c r="AO8" s="71" t="s">
        <v>455</v>
      </c>
      <c r="AP8" s="74">
        <v>2.253E+16</v>
      </c>
      <c r="AQ8" s="71">
        <v>29</v>
      </c>
    </row>
    <row r="9" spans="1:43">
      <c r="A9" s="71" t="s">
        <v>456</v>
      </c>
      <c r="B9" s="71">
        <v>-3184</v>
      </c>
      <c r="C9" s="71">
        <v>-5693</v>
      </c>
      <c r="D9" s="71">
        <v>-6109</v>
      </c>
      <c r="E9" s="71">
        <v>-3170</v>
      </c>
      <c r="F9" s="71">
        <v>-447</v>
      </c>
      <c r="G9" s="71">
        <v>-841</v>
      </c>
      <c r="H9" s="71">
        <v>-4</v>
      </c>
      <c r="I9" s="71">
        <v>3678</v>
      </c>
      <c r="J9" s="71">
        <v>1618</v>
      </c>
      <c r="K9" s="71">
        <v>2612</v>
      </c>
      <c r="L9" s="71">
        <v>-1254</v>
      </c>
      <c r="M9" s="71">
        <v>-4014</v>
      </c>
      <c r="N9" s="71">
        <v>-2350</v>
      </c>
      <c r="O9" s="71">
        <v>-1272</v>
      </c>
      <c r="P9" s="71">
        <v>-2812</v>
      </c>
      <c r="Q9" s="71">
        <v>-175</v>
      </c>
      <c r="R9" s="71">
        <v>-6136</v>
      </c>
      <c r="S9" s="71">
        <v>-1055</v>
      </c>
      <c r="T9" s="71">
        <v>8</v>
      </c>
      <c r="U9" s="71">
        <v>1359</v>
      </c>
      <c r="V9" s="71">
        <v>3658</v>
      </c>
      <c r="W9" s="71">
        <v>1495</v>
      </c>
      <c r="X9" s="71">
        <v>243</v>
      </c>
      <c r="Y9" s="71">
        <v>371</v>
      </c>
      <c r="Z9" s="71">
        <v>-669</v>
      </c>
      <c r="AA9" s="71">
        <v>-3551</v>
      </c>
      <c r="AB9" s="71">
        <v>400</v>
      </c>
      <c r="AC9" s="71">
        <v>365</v>
      </c>
      <c r="AD9" s="71">
        <v>327</v>
      </c>
      <c r="AE9" s="71">
        <v>754</v>
      </c>
      <c r="AF9" s="71">
        <v>-321</v>
      </c>
      <c r="AG9" s="71">
        <v>-290</v>
      </c>
      <c r="AH9" s="71">
        <v>-243</v>
      </c>
      <c r="AI9" s="71">
        <v>176</v>
      </c>
      <c r="AJ9" s="71">
        <v>-193</v>
      </c>
      <c r="AK9" s="71">
        <v>-187</v>
      </c>
      <c r="AL9" s="71">
        <v>245</v>
      </c>
      <c r="AM9" s="71">
        <v>-235</v>
      </c>
      <c r="AN9" s="71" t="s">
        <v>457</v>
      </c>
      <c r="AO9" s="74">
        <v>2.43999999999999E+16</v>
      </c>
      <c r="AP9" s="74">
        <v>-4.017E+16</v>
      </c>
      <c r="AQ9" s="71">
        <v>-330</v>
      </c>
    </row>
    <row r="10" spans="1:43">
      <c r="A10" s="71" t="s">
        <v>458</v>
      </c>
      <c r="B10" s="71">
        <v>246</v>
      </c>
      <c r="C10" s="71">
        <v>98</v>
      </c>
      <c r="D10" s="71">
        <v>99</v>
      </c>
      <c r="E10" s="71">
        <v>99</v>
      </c>
      <c r="F10" s="71">
        <v>99</v>
      </c>
      <c r="G10" s="71">
        <v>99</v>
      </c>
      <c r="H10" s="71">
        <v>98</v>
      </c>
      <c r="I10" s="71">
        <v>100</v>
      </c>
      <c r="J10" s="71">
        <v>100</v>
      </c>
      <c r="K10" s="71">
        <v>100</v>
      </c>
      <c r="L10" s="71">
        <v>100</v>
      </c>
      <c r="M10" s="71">
        <v>100</v>
      </c>
      <c r="N10" s="71">
        <v>100</v>
      </c>
      <c r="O10" s="71">
        <v>99</v>
      </c>
      <c r="P10" s="71">
        <v>99</v>
      </c>
      <c r="Q10" s="71">
        <v>99</v>
      </c>
      <c r="R10" s="71">
        <v>99</v>
      </c>
      <c r="S10" s="71">
        <v>98</v>
      </c>
      <c r="T10" s="71">
        <v>98</v>
      </c>
      <c r="U10" s="71">
        <v>98</v>
      </c>
      <c r="V10" s="71">
        <v>97</v>
      </c>
      <c r="W10" s="71">
        <v>97</v>
      </c>
      <c r="X10" s="71">
        <v>98</v>
      </c>
      <c r="Y10" s="71">
        <v>91</v>
      </c>
      <c r="Z10" s="71">
        <v>91</v>
      </c>
      <c r="AA10" s="71">
        <v>91</v>
      </c>
      <c r="AB10" s="71">
        <v>91</v>
      </c>
      <c r="AC10" s="71">
        <v>84</v>
      </c>
      <c r="AD10" s="71">
        <v>84</v>
      </c>
      <c r="AE10" s="71">
        <v>82</v>
      </c>
      <c r="AF10" s="71">
        <v>76</v>
      </c>
      <c r="AG10" s="71">
        <v>61</v>
      </c>
      <c r="AH10" s="71">
        <v>62</v>
      </c>
      <c r="AI10" s="71">
        <v>62</v>
      </c>
      <c r="AJ10" s="71">
        <v>61</v>
      </c>
      <c r="AK10" s="71">
        <v>53</v>
      </c>
      <c r="AL10" s="71">
        <v>52</v>
      </c>
      <c r="AM10" s="71">
        <v>46</v>
      </c>
      <c r="AN10" s="74">
        <v>4.6219999999999904E+16</v>
      </c>
      <c r="AO10" s="74">
        <v>4.61E+16</v>
      </c>
      <c r="AP10" s="74">
        <v>4.7399999999999904E+16</v>
      </c>
      <c r="AQ10" s="71">
        <v>47</v>
      </c>
    </row>
    <row r="11" spans="1:43">
      <c r="A11" s="71" t="s">
        <v>459</v>
      </c>
      <c r="B11" s="71">
        <v>-7158</v>
      </c>
      <c r="C11" s="71">
        <v>7740</v>
      </c>
      <c r="D11" s="71">
        <v>-2659</v>
      </c>
      <c r="E11" s="71">
        <v>-3807</v>
      </c>
      <c r="F11" s="71">
        <v>-3067</v>
      </c>
      <c r="G11" s="71">
        <v>-507</v>
      </c>
      <c r="H11" s="71">
        <v>-1212</v>
      </c>
      <c r="I11" s="71">
        <v>-3485</v>
      </c>
      <c r="J11" s="71">
        <v>-3345</v>
      </c>
      <c r="K11" s="71">
        <v>1996</v>
      </c>
      <c r="L11" s="71">
        <v>-622</v>
      </c>
      <c r="M11" s="71">
        <v>-439</v>
      </c>
      <c r="N11" s="71">
        <v>-366</v>
      </c>
      <c r="O11" s="71">
        <v>-477</v>
      </c>
      <c r="P11" s="71">
        <v>-226</v>
      </c>
      <c r="Q11" s="71">
        <v>-298</v>
      </c>
      <c r="R11" s="71">
        <v>-196</v>
      </c>
      <c r="S11" s="71">
        <v>-222</v>
      </c>
      <c r="T11" s="71">
        <v>-88</v>
      </c>
      <c r="U11" s="71">
        <v>-202</v>
      </c>
      <c r="V11" s="71">
        <v>-50</v>
      </c>
      <c r="W11" s="71">
        <v>-211</v>
      </c>
      <c r="X11" s="71">
        <v>-724</v>
      </c>
      <c r="Y11" s="71">
        <v>-200</v>
      </c>
      <c r="Z11" s="71">
        <v>-66</v>
      </c>
      <c r="AA11" s="71">
        <v>655</v>
      </c>
      <c r="AB11" s="71">
        <v>-35</v>
      </c>
      <c r="AC11" s="71">
        <v>-538</v>
      </c>
      <c r="AD11" s="71">
        <v>-758</v>
      </c>
      <c r="AE11" s="71">
        <v>-190</v>
      </c>
      <c r="AF11" s="71">
        <v>-230</v>
      </c>
      <c r="AG11" s="71">
        <v>-126</v>
      </c>
      <c r="AH11" s="71">
        <v>-9</v>
      </c>
      <c r="AI11" s="71">
        <v>500</v>
      </c>
      <c r="AJ11" s="71">
        <v>-135</v>
      </c>
      <c r="AK11" s="71">
        <v>35</v>
      </c>
      <c r="AL11" s="71">
        <v>400</v>
      </c>
      <c r="AM11" s="71">
        <v>53</v>
      </c>
      <c r="AN11" s="74">
        <v>-3.6E+16</v>
      </c>
      <c r="AO11" s="71">
        <v>310</v>
      </c>
      <c r="AP11" s="74">
        <v>1.78E+16</v>
      </c>
      <c r="AQ11" s="71">
        <v>500</v>
      </c>
    </row>
    <row r="12" spans="1:43">
      <c r="A12" s="71" t="s">
        <v>460</v>
      </c>
      <c r="B12" s="71">
        <v>-10320</v>
      </c>
      <c r="C12" s="71">
        <v>-9345</v>
      </c>
      <c r="D12" s="71">
        <v>-3629</v>
      </c>
      <c r="E12" s="71">
        <v>-4526</v>
      </c>
      <c r="F12" s="71">
        <v>-5098</v>
      </c>
      <c r="G12" s="71">
        <v>-380</v>
      </c>
      <c r="H12" s="71">
        <v>-1656</v>
      </c>
      <c r="I12" s="71">
        <v>-3753</v>
      </c>
      <c r="J12" s="71">
        <v>-3762</v>
      </c>
      <c r="K12" s="71">
        <v>-2446</v>
      </c>
      <c r="L12" s="71">
        <v>-744</v>
      </c>
      <c r="M12" s="71">
        <v>-1421</v>
      </c>
      <c r="N12" s="71">
        <v>4501</v>
      </c>
      <c r="O12" s="71">
        <v>-471</v>
      </c>
      <c r="P12" s="71">
        <v>-342</v>
      </c>
      <c r="Q12" s="71">
        <v>-301</v>
      </c>
      <c r="R12" s="71">
        <v>-297</v>
      </c>
      <c r="S12" s="71">
        <v>4744</v>
      </c>
      <c r="T12" s="71">
        <v>-183</v>
      </c>
      <c r="U12" s="71">
        <v>-236</v>
      </c>
      <c r="V12" s="71">
        <v>-148</v>
      </c>
      <c r="W12" s="71">
        <v>-225</v>
      </c>
      <c r="X12" s="71">
        <v>-877</v>
      </c>
      <c r="Y12" s="71">
        <v>-703</v>
      </c>
      <c r="Z12" s="71">
        <v>-155</v>
      </c>
      <c r="AA12" s="71">
        <v>-1131</v>
      </c>
      <c r="AB12" s="71">
        <v>-134</v>
      </c>
      <c r="AC12" s="71">
        <v>-629</v>
      </c>
      <c r="AD12" s="71">
        <v>-968</v>
      </c>
      <c r="AE12" s="71">
        <v>-813</v>
      </c>
      <c r="AF12" s="71">
        <v>-522</v>
      </c>
      <c r="AG12" s="71">
        <v>1383</v>
      </c>
      <c r="AH12" s="71">
        <v>-52</v>
      </c>
      <c r="AI12" s="71">
        <v>-544</v>
      </c>
      <c r="AJ12" s="71">
        <v>-173</v>
      </c>
      <c r="AK12" s="71">
        <v>-20</v>
      </c>
      <c r="AL12" s="71">
        <v>-439</v>
      </c>
      <c r="AM12" s="71">
        <v>-44</v>
      </c>
      <c r="AN12" s="74">
        <v>-2.25799999999999E+16</v>
      </c>
      <c r="AO12" s="74">
        <v>-3.2043E+16</v>
      </c>
      <c r="AP12" s="74">
        <v>-2.73999999999999E+16</v>
      </c>
      <c r="AQ12" s="71">
        <v>-464</v>
      </c>
    </row>
    <row r="13" spans="1:43">
      <c r="A13" s="71" t="s">
        <v>461</v>
      </c>
      <c r="B13" s="71">
        <v>984</v>
      </c>
      <c r="C13" s="71">
        <v>307</v>
      </c>
      <c r="D13" s="71">
        <v>1761</v>
      </c>
      <c r="E13" s="71">
        <v>-364</v>
      </c>
      <c r="F13" s="71">
        <v>803</v>
      </c>
      <c r="G13" s="71">
        <v>1690</v>
      </c>
      <c r="H13" s="71">
        <v>589</v>
      </c>
      <c r="I13" s="71">
        <v>317</v>
      </c>
      <c r="J13" s="71">
        <v>-874</v>
      </c>
      <c r="K13" s="71">
        <v>1897</v>
      </c>
      <c r="L13" s="71">
        <v>1035</v>
      </c>
      <c r="M13" s="71">
        <v>-3916</v>
      </c>
      <c r="N13" s="71">
        <v>4833</v>
      </c>
      <c r="O13" s="71">
        <v>131</v>
      </c>
      <c r="P13" s="71">
        <v>-1087</v>
      </c>
      <c r="Q13" s="71">
        <v>803</v>
      </c>
      <c r="R13" s="71">
        <v>-4866</v>
      </c>
      <c r="S13" s="71">
        <v>4598</v>
      </c>
      <c r="T13" s="71">
        <v>1290</v>
      </c>
      <c r="U13" s="71">
        <v>2763</v>
      </c>
      <c r="V13" s="71">
        <v>4446</v>
      </c>
      <c r="W13" s="71">
        <v>1990</v>
      </c>
      <c r="X13" s="71">
        <v>264</v>
      </c>
      <c r="Y13" s="71">
        <v>155</v>
      </c>
      <c r="Z13" s="71">
        <v>89</v>
      </c>
      <c r="AA13" s="71">
        <v>-3237</v>
      </c>
      <c r="AB13" s="71">
        <v>1624</v>
      </c>
      <c r="AC13" s="71">
        <v>893</v>
      </c>
      <c r="AD13" s="71">
        <v>64</v>
      </c>
      <c r="AE13" s="71">
        <v>223</v>
      </c>
      <c r="AF13" s="71">
        <v>-122</v>
      </c>
      <c r="AG13" s="71">
        <v>1551</v>
      </c>
      <c r="AH13" s="71">
        <v>-94</v>
      </c>
      <c r="AI13" s="71">
        <v>-49</v>
      </c>
      <c r="AJ13" s="71">
        <v>145</v>
      </c>
      <c r="AK13" s="71">
        <v>48</v>
      </c>
      <c r="AL13" s="71">
        <v>-31</v>
      </c>
      <c r="AM13" s="71">
        <v>-33</v>
      </c>
      <c r="AN13" s="71">
        <v>134</v>
      </c>
      <c r="AO13" s="74">
        <v>-8.0409999999999904E+16</v>
      </c>
      <c r="AP13" s="74">
        <v>2.871E+16</v>
      </c>
      <c r="AQ13" s="71">
        <v>-643</v>
      </c>
    </row>
    <row r="14" spans="1:43" s="68" customFormat="1">
      <c r="A14" s="72" t="s">
        <v>205</v>
      </c>
      <c r="B14" s="72">
        <v>13511</v>
      </c>
      <c r="C14" s="72">
        <v>14976</v>
      </c>
      <c r="D14" s="72">
        <v>11245</v>
      </c>
      <c r="E14" s="72">
        <v>7054</v>
      </c>
      <c r="F14" s="72">
        <v>6059</v>
      </c>
      <c r="G14" s="72">
        <v>2663</v>
      </c>
      <c r="H14" s="72">
        <v>1740</v>
      </c>
      <c r="I14" s="72">
        <v>-138</v>
      </c>
      <c r="J14" s="72">
        <v>837</v>
      </c>
      <c r="K14" s="72">
        <v>1370</v>
      </c>
      <c r="L14" s="72">
        <v>2760</v>
      </c>
      <c r="M14" s="72">
        <v>1298</v>
      </c>
      <c r="N14" s="72">
        <v>2499</v>
      </c>
      <c r="O14" s="72">
        <v>1576</v>
      </c>
      <c r="P14" s="72">
        <v>1784</v>
      </c>
      <c r="Q14" s="72">
        <v>806</v>
      </c>
      <c r="R14" s="72">
        <v>1350</v>
      </c>
      <c r="S14" s="72">
        <v>754</v>
      </c>
      <c r="T14" s="72">
        <v>1321</v>
      </c>
      <c r="U14" s="72">
        <v>1537</v>
      </c>
      <c r="V14" s="72">
        <v>823</v>
      </c>
      <c r="W14" s="72">
        <v>592</v>
      </c>
      <c r="X14" s="72">
        <v>695</v>
      </c>
      <c r="Y14" s="72">
        <v>337</v>
      </c>
      <c r="Z14" s="72">
        <v>784</v>
      </c>
      <c r="AA14" s="72">
        <v>1327</v>
      </c>
      <c r="AB14" s="72">
        <v>942</v>
      </c>
      <c r="AC14" s="72">
        <v>1088</v>
      </c>
      <c r="AD14" s="72">
        <v>651</v>
      </c>
      <c r="AE14" s="72">
        <v>228</v>
      </c>
      <c r="AF14" s="72">
        <v>670</v>
      </c>
      <c r="AG14" s="72">
        <v>420</v>
      </c>
      <c r="AH14" s="72">
        <v>169</v>
      </c>
      <c r="AI14" s="72">
        <v>264</v>
      </c>
      <c r="AJ14" s="72">
        <v>496</v>
      </c>
      <c r="AK14" s="72">
        <v>238</v>
      </c>
      <c r="AL14" s="72">
        <v>139</v>
      </c>
      <c r="AM14" s="72">
        <v>216</v>
      </c>
      <c r="AN14" s="72">
        <v>412</v>
      </c>
      <c r="AO14" s="72">
        <v>176</v>
      </c>
      <c r="AP14" s="75">
        <v>7.376E+16</v>
      </c>
      <c r="AQ14" s="72">
        <v>122</v>
      </c>
    </row>
    <row r="15" spans="1:43">
      <c r="A15" s="71"/>
      <c r="B15" s="71" t="s">
        <v>405</v>
      </c>
      <c r="C15" s="71" t="s">
        <v>406</v>
      </c>
      <c r="D15" s="71" t="s">
        <v>407</v>
      </c>
      <c r="E15" s="71" t="s">
        <v>408</v>
      </c>
      <c r="F15" s="71" t="s">
        <v>409</v>
      </c>
      <c r="G15" s="71" t="s">
        <v>410</v>
      </c>
      <c r="H15" s="71" t="s">
        <v>411</v>
      </c>
      <c r="I15" s="71" t="s">
        <v>412</v>
      </c>
      <c r="J15" s="71" t="s">
        <v>413</v>
      </c>
      <c r="K15" s="71" t="s">
        <v>414</v>
      </c>
      <c r="L15" s="71" t="s">
        <v>415</v>
      </c>
      <c r="M15" s="71" t="s">
        <v>416</v>
      </c>
      <c r="N15" s="71" t="s">
        <v>417</v>
      </c>
      <c r="O15" s="71" t="s">
        <v>418</v>
      </c>
      <c r="P15" s="71" t="s">
        <v>419</v>
      </c>
      <c r="Q15" s="71" t="s">
        <v>420</v>
      </c>
      <c r="R15" s="71" t="s">
        <v>421</v>
      </c>
      <c r="S15" s="71" t="s">
        <v>422</v>
      </c>
      <c r="T15" s="71" t="s">
        <v>423</v>
      </c>
      <c r="U15" s="71" t="s">
        <v>424</v>
      </c>
      <c r="V15" s="71" t="s">
        <v>425</v>
      </c>
      <c r="W15" s="71" t="s">
        <v>426</v>
      </c>
      <c r="X15" s="71" t="s">
        <v>427</v>
      </c>
      <c r="Y15" s="71" t="s">
        <v>428</v>
      </c>
      <c r="Z15" s="71" t="s">
        <v>429</v>
      </c>
      <c r="AA15" s="71" t="s">
        <v>430</v>
      </c>
      <c r="AB15" s="71" t="s">
        <v>431</v>
      </c>
      <c r="AC15" s="71" t="s">
        <v>432</v>
      </c>
      <c r="AD15" s="71" t="s">
        <v>433</v>
      </c>
      <c r="AE15" s="71" t="s">
        <v>434</v>
      </c>
      <c r="AF15" s="71" t="s">
        <v>435</v>
      </c>
      <c r="AG15" s="71" t="s">
        <v>436</v>
      </c>
      <c r="AH15" s="71" t="s">
        <v>437</v>
      </c>
      <c r="AI15" s="71" t="s">
        <v>438</v>
      </c>
      <c r="AJ15" s="71" t="s">
        <v>439</v>
      </c>
      <c r="AK15" s="71" t="s">
        <v>440</v>
      </c>
      <c r="AL15" s="71" t="s">
        <v>441</v>
      </c>
      <c r="AM15" s="71" t="s">
        <v>442</v>
      </c>
      <c r="AN15" s="71" t="s">
        <v>443</v>
      </c>
      <c r="AO15" s="71" t="s">
        <v>444</v>
      </c>
      <c r="AP15" s="74" t="s">
        <v>445</v>
      </c>
      <c r="AQ15" s="71" t="s">
        <v>446</v>
      </c>
    </row>
    <row r="16" spans="1:43">
      <c r="A16" t="s">
        <v>534</v>
      </c>
      <c r="B16">
        <v>24848</v>
      </c>
      <c r="C16">
        <v>24890</v>
      </c>
      <c r="D16">
        <v>24940</v>
      </c>
      <c r="E16">
        <v>24940</v>
      </c>
      <c r="F16">
        <v>24990</v>
      </c>
      <c r="G16">
        <v>24900</v>
      </c>
      <c r="H16">
        <v>25070</v>
      </c>
      <c r="I16">
        <v>24990</v>
      </c>
      <c r="J16">
        <v>25160</v>
      </c>
      <c r="K16">
        <v>25370</v>
      </c>
      <c r="L16">
        <v>25350</v>
      </c>
      <c r="M16">
        <v>25380</v>
      </c>
      <c r="N16">
        <v>25320</v>
      </c>
      <c r="O16">
        <v>25280</v>
      </c>
      <c r="P16">
        <v>25120</v>
      </c>
      <c r="Q16">
        <v>25200</v>
      </c>
      <c r="R16">
        <v>25040</v>
      </c>
      <c r="S16">
        <v>24880</v>
      </c>
      <c r="T16">
        <v>24720</v>
      </c>
      <c r="U16">
        <v>24720</v>
      </c>
      <c r="V16">
        <v>24640</v>
      </c>
      <c r="W16">
        <v>24640</v>
      </c>
      <c r="X16">
        <v>25000</v>
      </c>
      <c r="Y16">
        <v>25000</v>
      </c>
      <c r="Z16">
        <v>25040</v>
      </c>
      <c r="AA16">
        <v>25080</v>
      </c>
      <c r="AB16">
        <v>25280</v>
      </c>
      <c r="AC16">
        <v>25120</v>
      </c>
      <c r="AD16">
        <v>25320</v>
      </c>
      <c r="AE16">
        <v>25640</v>
      </c>
      <c r="AF16">
        <v>25960</v>
      </c>
      <c r="AG16">
        <v>26120</v>
      </c>
      <c r="AH16">
        <v>25240</v>
      </c>
      <c r="AI16">
        <v>23880</v>
      </c>
      <c r="AJ16">
        <v>22760</v>
      </c>
      <c r="AK16">
        <v>22600</v>
      </c>
      <c r="AL16">
        <v>22240</v>
      </c>
      <c r="AM16">
        <v>22720</v>
      </c>
      <c r="AN16">
        <v>22523</v>
      </c>
      <c r="AO16">
        <v>22329</v>
      </c>
      <c r="AP16">
        <v>22823</v>
      </c>
      <c r="AQ16">
        <v>22817</v>
      </c>
    </row>
    <row r="17" spans="1:31">
      <c r="A17" s="71" t="s">
        <v>533</v>
      </c>
      <c r="B17">
        <f>B14/B16</f>
        <v>0.54374597553122983</v>
      </c>
      <c r="C17">
        <f t="shared" ref="C17:AE17" si="0">C14/C16</f>
        <v>0.60168742466854164</v>
      </c>
      <c r="D17">
        <f t="shared" si="0"/>
        <v>0.4508821170809944</v>
      </c>
      <c r="E17">
        <f t="shared" si="0"/>
        <v>0.28283881315156373</v>
      </c>
      <c r="F17">
        <f t="shared" si="0"/>
        <v>0.24245698279311725</v>
      </c>
      <c r="G17">
        <f t="shared" si="0"/>
        <v>0.10694779116465863</v>
      </c>
      <c r="H17">
        <f t="shared" si="0"/>
        <v>6.9405664140406859E-2</v>
      </c>
      <c r="I17">
        <f t="shared" si="0"/>
        <v>-5.5222088835534212E-3</v>
      </c>
      <c r="J17">
        <f t="shared" si="0"/>
        <v>3.3267090620031796E-2</v>
      </c>
      <c r="K17">
        <f t="shared" si="0"/>
        <v>5.4000788332676387E-2</v>
      </c>
      <c r="L17">
        <f t="shared" si="0"/>
        <v>0.10887573964497041</v>
      </c>
      <c r="M17">
        <f t="shared" si="0"/>
        <v>5.1142631993695821E-2</v>
      </c>
      <c r="N17">
        <f t="shared" si="0"/>
        <v>9.8696682464454982E-2</v>
      </c>
      <c r="O17">
        <f t="shared" si="0"/>
        <v>6.2341772151898733E-2</v>
      </c>
      <c r="P17">
        <f t="shared" si="0"/>
        <v>7.1019108280254775E-2</v>
      </c>
      <c r="Q17">
        <f t="shared" si="0"/>
        <v>3.1984126984126983E-2</v>
      </c>
      <c r="R17">
        <f t="shared" si="0"/>
        <v>5.3913738019169329E-2</v>
      </c>
      <c r="S17">
        <f t="shared" si="0"/>
        <v>3.0305466237942121E-2</v>
      </c>
      <c r="T17">
        <f t="shared" si="0"/>
        <v>5.3438511326860838E-2</v>
      </c>
      <c r="U17">
        <f t="shared" si="0"/>
        <v>6.2176375404530741E-2</v>
      </c>
      <c r="V17">
        <f t="shared" si="0"/>
        <v>3.3400974025974028E-2</v>
      </c>
      <c r="W17">
        <f t="shared" si="0"/>
        <v>2.4025974025974027E-2</v>
      </c>
      <c r="X17">
        <f t="shared" si="0"/>
        <v>2.7799999999999998E-2</v>
      </c>
      <c r="Y17">
        <f t="shared" si="0"/>
        <v>1.3480000000000001E-2</v>
      </c>
      <c r="Z17">
        <f t="shared" si="0"/>
        <v>3.1309904153354634E-2</v>
      </c>
      <c r="AA17">
        <f t="shared" si="0"/>
        <v>5.2910685805422644E-2</v>
      </c>
      <c r="AB17">
        <f t="shared" si="0"/>
        <v>3.7262658227848099E-2</v>
      </c>
      <c r="AC17">
        <f t="shared" si="0"/>
        <v>4.3312101910828023E-2</v>
      </c>
      <c r="AD17">
        <f t="shared" si="0"/>
        <v>2.5710900473933648E-2</v>
      </c>
      <c r="AE17">
        <f t="shared" si="0"/>
        <v>8.8923556942277684E-3</v>
      </c>
    </row>
    <row r="18" spans="1:31">
      <c r="B18" t="s">
        <v>256</v>
      </c>
      <c r="C18" t="s">
        <v>462</v>
      </c>
      <c r="D18" t="s">
        <v>532</v>
      </c>
      <c r="E18" t="s">
        <v>533</v>
      </c>
    </row>
    <row r="19" spans="1:31">
      <c r="B19" t="s">
        <v>521</v>
      </c>
      <c r="C19">
        <v>3.8257238864898682</v>
      </c>
      <c r="D19">
        <v>592</v>
      </c>
      <c r="E19">
        <v>2.4025974025974027E-2</v>
      </c>
      <c r="Q19" t="s">
        <v>256</v>
      </c>
      <c r="R19" t="s">
        <v>462</v>
      </c>
      <c r="S19" t="s">
        <v>533</v>
      </c>
    </row>
    <row r="20" spans="1:31">
      <c r="B20" t="s">
        <v>522</v>
      </c>
      <c r="C20">
        <v>4.4577646255493164</v>
      </c>
      <c r="D20">
        <v>592</v>
      </c>
      <c r="E20">
        <v>2.4025974025974027E-2</v>
      </c>
      <c r="Q20" t="s">
        <v>521</v>
      </c>
      <c r="R20">
        <v>3.8257238864898682</v>
      </c>
      <c r="S20">
        <v>2.4025974025974027E-2</v>
      </c>
    </row>
    <row r="21" spans="1:31">
      <c r="B21" t="s">
        <v>523</v>
      </c>
      <c r="C21">
        <v>4.4935150146484384</v>
      </c>
      <c r="D21">
        <v>823</v>
      </c>
      <c r="E21">
        <v>3.3400974025974028E-2</v>
      </c>
      <c r="Q21" t="s">
        <v>522</v>
      </c>
      <c r="R21">
        <v>4.4577646255493164</v>
      </c>
      <c r="S21">
        <v>2.4025974025974027E-2</v>
      </c>
    </row>
    <row r="22" spans="1:31">
      <c r="B22" t="s">
        <v>524</v>
      </c>
      <c r="C22">
        <v>3.3629360198974609</v>
      </c>
      <c r="D22">
        <v>823</v>
      </c>
      <c r="E22">
        <v>3.3400974025974028E-2</v>
      </c>
      <c r="Q22" t="s">
        <v>523</v>
      </c>
      <c r="R22">
        <v>4.4935150146484384</v>
      </c>
      <c r="S22">
        <v>3.3400974025974028E-2</v>
      </c>
    </row>
    <row r="23" spans="1:31">
      <c r="B23" t="s">
        <v>525</v>
      </c>
      <c r="C23">
        <v>4.0818367004394531</v>
      </c>
      <c r="D23">
        <v>823</v>
      </c>
      <c r="E23">
        <v>3.3400974025974028E-2</v>
      </c>
      <c r="Q23" t="s">
        <v>524</v>
      </c>
      <c r="R23">
        <v>3.3629360198974609</v>
      </c>
      <c r="S23">
        <v>3.3400974025974028E-2</v>
      </c>
    </row>
    <row r="24" spans="1:31">
      <c r="B24" t="s">
        <v>526</v>
      </c>
      <c r="C24">
        <v>4.1934323310852051</v>
      </c>
      <c r="D24">
        <v>1537</v>
      </c>
      <c r="E24">
        <v>6.2176375404530741E-2</v>
      </c>
      <c r="Q24" t="s">
        <v>525</v>
      </c>
      <c r="R24">
        <v>4.0818367004394531</v>
      </c>
      <c r="S24">
        <v>3.3400974025974028E-2</v>
      </c>
    </row>
    <row r="25" spans="1:31">
      <c r="B25" t="s">
        <v>527</v>
      </c>
      <c r="C25">
        <v>4.163358211517334</v>
      </c>
      <c r="D25">
        <v>1537</v>
      </c>
      <c r="E25">
        <v>6.2176375404530741E-2</v>
      </c>
      <c r="Q25" t="s">
        <v>526</v>
      </c>
      <c r="R25">
        <v>4.1934323310852051</v>
      </c>
      <c r="S25">
        <v>6.2176375404530741E-2</v>
      </c>
    </row>
    <row r="26" spans="1:31">
      <c r="B26" t="s">
        <v>528</v>
      </c>
      <c r="C26">
        <v>4.3306856155395508</v>
      </c>
      <c r="D26">
        <v>1537</v>
      </c>
      <c r="E26">
        <v>6.2176375404530741E-2</v>
      </c>
      <c r="Q26" t="s">
        <v>527</v>
      </c>
      <c r="R26">
        <v>4.163358211517334</v>
      </c>
      <c r="S26">
        <v>6.2176375404530741E-2</v>
      </c>
    </row>
    <row r="27" spans="1:31">
      <c r="B27" t="s">
        <v>529</v>
      </c>
      <c r="C27">
        <v>5.0011730194091797</v>
      </c>
      <c r="D27">
        <v>1321</v>
      </c>
      <c r="E27">
        <v>5.3438511326860838E-2</v>
      </c>
      <c r="Q27" t="s">
        <v>528</v>
      </c>
      <c r="R27">
        <v>4.3306856155395508</v>
      </c>
      <c r="S27">
        <v>6.2176375404530741E-2</v>
      </c>
    </row>
    <row r="28" spans="1:31">
      <c r="B28" t="s">
        <v>530</v>
      </c>
      <c r="C28">
        <v>5.392270565032959</v>
      </c>
      <c r="D28">
        <v>1321</v>
      </c>
      <c r="E28">
        <v>5.3438511326860838E-2</v>
      </c>
      <c r="Q28" t="s">
        <v>529</v>
      </c>
      <c r="R28">
        <v>5.0011730194091797</v>
      </c>
      <c r="S28">
        <v>5.3438511326860838E-2</v>
      </c>
    </row>
    <row r="29" spans="1:31">
      <c r="B29" t="s">
        <v>531</v>
      </c>
      <c r="C29">
        <v>5.8583455085754386</v>
      </c>
      <c r="D29">
        <v>1321</v>
      </c>
      <c r="E29">
        <v>5.3438511326860838E-2</v>
      </c>
      <c r="L29" s="76" t="s">
        <v>405</v>
      </c>
      <c r="M29" s="71">
        <v>13511</v>
      </c>
      <c r="N29">
        <v>0.54374597553122983</v>
      </c>
      <c r="Q29" t="s">
        <v>530</v>
      </c>
      <c r="R29">
        <v>5.392270565032959</v>
      </c>
      <c r="S29">
        <v>5.3438511326860838E-2</v>
      </c>
    </row>
    <row r="30" spans="1:31">
      <c r="B30" t="s">
        <v>472</v>
      </c>
      <c r="C30">
        <v>5.8864789009094238</v>
      </c>
      <c r="D30">
        <v>754</v>
      </c>
      <c r="E30">
        <v>3.0305466237942121E-2</v>
      </c>
      <c r="L30" s="76" t="s">
        <v>406</v>
      </c>
      <c r="M30" s="71">
        <v>14976</v>
      </c>
      <c r="N30">
        <v>0.60168742466854164</v>
      </c>
      <c r="Q30" t="s">
        <v>531</v>
      </c>
      <c r="R30">
        <v>5.8583455085754386</v>
      </c>
      <c r="S30">
        <v>5.3438511326860838E-2</v>
      </c>
    </row>
    <row r="31" spans="1:31">
      <c r="B31" t="s">
        <v>471</v>
      </c>
      <c r="C31">
        <v>6.7240262031555176</v>
      </c>
      <c r="D31">
        <v>754</v>
      </c>
      <c r="E31">
        <v>3.0305466237942121E-2</v>
      </c>
      <c r="L31" s="76" t="s">
        <v>407</v>
      </c>
      <c r="M31" s="71">
        <v>11245</v>
      </c>
      <c r="N31">
        <v>0.4508821170809944</v>
      </c>
      <c r="Q31" t="s">
        <v>472</v>
      </c>
      <c r="R31">
        <v>5.8864789009094238</v>
      </c>
      <c r="S31">
        <v>3.0305466237942121E-2</v>
      </c>
    </row>
    <row r="32" spans="1:31">
      <c r="B32" t="s">
        <v>470</v>
      </c>
      <c r="C32">
        <v>6.566866397857666</v>
      </c>
      <c r="D32">
        <v>754</v>
      </c>
      <c r="E32">
        <v>3.0305466237942121E-2</v>
      </c>
      <c r="L32" s="76" t="s">
        <v>408</v>
      </c>
      <c r="M32" s="71">
        <v>7054</v>
      </c>
      <c r="N32">
        <v>0.28283881315156373</v>
      </c>
      <c r="Q32" t="s">
        <v>471</v>
      </c>
      <c r="R32">
        <v>6.7240262031555176</v>
      </c>
      <c r="S32">
        <v>3.0305466237942121E-2</v>
      </c>
    </row>
    <row r="33" spans="2:19">
      <c r="B33" t="s">
        <v>469</v>
      </c>
      <c r="C33">
        <v>7.2813510894775391</v>
      </c>
      <c r="D33">
        <v>1350</v>
      </c>
      <c r="E33">
        <v>5.3913738019169329E-2</v>
      </c>
      <c r="L33" s="76" t="s">
        <v>409</v>
      </c>
      <c r="M33" s="71">
        <v>6059</v>
      </c>
      <c r="N33">
        <v>0.24245698279311725</v>
      </c>
      <c r="Q33" t="s">
        <v>470</v>
      </c>
      <c r="R33">
        <v>6.566866397857666</v>
      </c>
      <c r="S33">
        <v>3.0305466237942121E-2</v>
      </c>
    </row>
    <row r="34" spans="2:19">
      <c r="B34" t="s">
        <v>468</v>
      </c>
      <c r="C34">
        <v>8.8443431854248047</v>
      </c>
      <c r="D34">
        <v>1350</v>
      </c>
      <c r="E34">
        <v>5.3913738019169329E-2</v>
      </c>
      <c r="L34" s="76" t="s">
        <v>410</v>
      </c>
      <c r="M34" s="71">
        <v>2663</v>
      </c>
      <c r="N34">
        <v>0.10694779116465863</v>
      </c>
      <c r="Q34" t="s">
        <v>469</v>
      </c>
      <c r="R34">
        <v>7.2813510894775391</v>
      </c>
      <c r="S34">
        <v>5.3913738019169329E-2</v>
      </c>
    </row>
    <row r="35" spans="2:19">
      <c r="B35" t="s">
        <v>467</v>
      </c>
      <c r="C35">
        <v>9.4644088745117188</v>
      </c>
      <c r="D35">
        <v>1350</v>
      </c>
      <c r="E35">
        <v>5.3913738019169329E-2</v>
      </c>
      <c r="L35" s="76" t="s">
        <v>411</v>
      </c>
      <c r="M35" s="71">
        <v>1740</v>
      </c>
      <c r="N35">
        <v>6.9405664140406859E-2</v>
      </c>
      <c r="Q35" t="s">
        <v>468</v>
      </c>
      <c r="R35">
        <v>8.8443431854248047</v>
      </c>
      <c r="S35">
        <v>5.3913738019169329E-2</v>
      </c>
    </row>
    <row r="36" spans="2:19">
      <c r="B36" t="s">
        <v>466</v>
      </c>
      <c r="C36">
        <v>10.58231353759766</v>
      </c>
      <c r="D36">
        <v>806</v>
      </c>
      <c r="E36">
        <v>3.1984126984126983E-2</v>
      </c>
      <c r="L36" s="76" t="s">
        <v>412</v>
      </c>
      <c r="M36" s="71">
        <v>-138</v>
      </c>
      <c r="N36">
        <v>-5.5222088835534212E-3</v>
      </c>
      <c r="Q36" t="s">
        <v>467</v>
      </c>
      <c r="R36">
        <v>9.4644088745117188</v>
      </c>
      <c r="S36">
        <v>5.3913738019169329E-2</v>
      </c>
    </row>
    <row r="37" spans="2:19">
      <c r="B37" t="s">
        <v>465</v>
      </c>
      <c r="C37">
        <v>13.33363246917725</v>
      </c>
      <c r="D37">
        <v>806</v>
      </c>
      <c r="E37">
        <v>3.1984126984126983E-2</v>
      </c>
      <c r="L37" s="76" t="s">
        <v>413</v>
      </c>
      <c r="M37" s="71">
        <v>837</v>
      </c>
      <c r="N37">
        <v>3.3267090620031796E-2</v>
      </c>
      <c r="Q37" t="s">
        <v>466</v>
      </c>
      <c r="R37">
        <v>10.58231353759766</v>
      </c>
      <c r="S37">
        <v>3.1984126984126983E-2</v>
      </c>
    </row>
    <row r="38" spans="2:19">
      <c r="B38" t="s">
        <v>464</v>
      </c>
      <c r="C38">
        <v>13.489152908325201</v>
      </c>
      <c r="D38">
        <v>806</v>
      </c>
      <c r="E38">
        <v>3.1984126984126983E-2</v>
      </c>
      <c r="L38" s="76" t="s">
        <v>414</v>
      </c>
      <c r="M38" s="71">
        <v>1370</v>
      </c>
      <c r="N38">
        <v>5.4000788332676387E-2</v>
      </c>
      <c r="Q38" t="s">
        <v>465</v>
      </c>
      <c r="R38">
        <v>13.33363246917725</v>
      </c>
      <c r="S38">
        <v>3.1984126984126983E-2</v>
      </c>
    </row>
    <row r="39" spans="2:19">
      <c r="B39" t="s">
        <v>463</v>
      </c>
      <c r="C39">
        <v>12.49943733215332</v>
      </c>
      <c r="D39">
        <v>1784</v>
      </c>
      <c r="E39">
        <v>7.1019108280254775E-2</v>
      </c>
      <c r="L39" s="76" t="s">
        <v>415</v>
      </c>
      <c r="M39" s="71">
        <v>2760</v>
      </c>
      <c r="N39">
        <v>0.10887573964497041</v>
      </c>
      <c r="Q39" t="s">
        <v>464</v>
      </c>
      <c r="R39">
        <v>13.489152908325201</v>
      </c>
      <c r="S39">
        <v>3.1984126984126983E-2</v>
      </c>
    </row>
    <row r="40" spans="2:19">
      <c r="B40" t="s">
        <v>473</v>
      </c>
      <c r="C40">
        <v>13.364546775817869</v>
      </c>
      <c r="D40">
        <v>1784</v>
      </c>
      <c r="E40">
        <v>7.1019108280254775E-2</v>
      </c>
      <c r="L40" s="76" t="s">
        <v>416</v>
      </c>
      <c r="M40" s="71">
        <v>1298</v>
      </c>
      <c r="N40">
        <v>5.1142631993695821E-2</v>
      </c>
      <c r="Q40" t="s">
        <v>463</v>
      </c>
      <c r="R40">
        <v>12.49943733215332</v>
      </c>
      <c r="S40">
        <v>7.1019108280254775E-2</v>
      </c>
    </row>
    <row r="41" spans="2:19">
      <c r="B41" t="s">
        <v>474</v>
      </c>
      <c r="C41">
        <v>13.019002914428709</v>
      </c>
      <c r="D41">
        <v>1784</v>
      </c>
      <c r="E41">
        <v>7.1019108280254775E-2</v>
      </c>
      <c r="L41" s="76" t="s">
        <v>417</v>
      </c>
      <c r="M41" s="71">
        <v>2499</v>
      </c>
      <c r="N41">
        <v>9.8696682464454982E-2</v>
      </c>
      <c r="Q41" t="s">
        <v>473</v>
      </c>
      <c r="R41">
        <v>13.364546775817869</v>
      </c>
      <c r="S41">
        <v>7.1019108280254775E-2</v>
      </c>
    </row>
    <row r="42" spans="2:19">
      <c r="B42" t="s">
        <v>475</v>
      </c>
      <c r="C42">
        <v>12.9577579498291</v>
      </c>
      <c r="D42">
        <v>1576</v>
      </c>
      <c r="E42">
        <v>6.2341772151898733E-2</v>
      </c>
      <c r="L42" s="76" t="s">
        <v>418</v>
      </c>
      <c r="M42" s="71">
        <v>1576</v>
      </c>
      <c r="N42">
        <v>6.2341772151898733E-2</v>
      </c>
      <c r="Q42" t="s">
        <v>474</v>
      </c>
      <c r="R42">
        <v>13.019002914428709</v>
      </c>
      <c r="S42">
        <v>7.1019108280254775E-2</v>
      </c>
    </row>
    <row r="43" spans="2:19">
      <c r="B43" t="s">
        <v>476</v>
      </c>
      <c r="C43">
        <v>13.68072509765625</v>
      </c>
      <c r="D43">
        <v>1576</v>
      </c>
      <c r="E43">
        <v>6.2341772151898733E-2</v>
      </c>
      <c r="L43" s="76" t="s">
        <v>419</v>
      </c>
      <c r="M43" s="71">
        <v>1784</v>
      </c>
      <c r="N43">
        <v>7.1019108280254775E-2</v>
      </c>
      <c r="Q43" t="s">
        <v>475</v>
      </c>
      <c r="R43">
        <v>12.9577579498291</v>
      </c>
      <c r="S43">
        <v>6.2341772151898733E-2</v>
      </c>
    </row>
    <row r="44" spans="2:19">
      <c r="B44" t="s">
        <v>477</v>
      </c>
      <c r="C44">
        <v>13.315376281738279</v>
      </c>
      <c r="D44">
        <v>1576</v>
      </c>
      <c r="E44">
        <v>6.2341772151898733E-2</v>
      </c>
      <c r="L44" s="76" t="s">
        <v>420</v>
      </c>
      <c r="M44" s="71">
        <v>806</v>
      </c>
      <c r="N44">
        <v>3.1984126984126983E-2</v>
      </c>
      <c r="Q44" t="s">
        <v>476</v>
      </c>
      <c r="R44">
        <v>13.68072509765625</v>
      </c>
      <c r="S44">
        <v>6.2341772151898733E-2</v>
      </c>
    </row>
    <row r="45" spans="2:19">
      <c r="B45" t="s">
        <v>478</v>
      </c>
      <c r="C45">
        <v>14.977701187133791</v>
      </c>
      <c r="D45">
        <v>2499</v>
      </c>
      <c r="E45">
        <v>9.8696682464454982E-2</v>
      </c>
      <c r="L45" s="76" t="s">
        <v>421</v>
      </c>
      <c r="M45" s="71">
        <v>1350</v>
      </c>
      <c r="N45">
        <v>5.3913738019169329E-2</v>
      </c>
      <c r="Q45" t="s">
        <v>477</v>
      </c>
      <c r="R45">
        <v>13.315376281738279</v>
      </c>
      <c r="S45">
        <v>6.2341772151898733E-2</v>
      </c>
    </row>
    <row r="46" spans="2:19">
      <c r="B46" t="s">
        <v>479</v>
      </c>
      <c r="C46">
        <v>16.210081100463871</v>
      </c>
      <c r="D46">
        <v>2499</v>
      </c>
      <c r="E46">
        <v>9.8696682464454982E-2</v>
      </c>
      <c r="L46" s="76" t="s">
        <v>422</v>
      </c>
      <c r="M46" s="71">
        <v>754</v>
      </c>
      <c r="N46">
        <v>3.0305466237942121E-2</v>
      </c>
      <c r="Q46" t="s">
        <v>478</v>
      </c>
      <c r="R46">
        <v>14.977701187133791</v>
      </c>
      <c r="S46">
        <v>9.8696682464454982E-2</v>
      </c>
    </row>
    <row r="47" spans="2:19">
      <c r="B47" t="s">
        <v>480</v>
      </c>
      <c r="C47">
        <v>19.960117340087891</v>
      </c>
      <c r="D47">
        <v>2499</v>
      </c>
      <c r="E47">
        <v>9.8696682464454982E-2</v>
      </c>
      <c r="L47" s="76" t="s">
        <v>423</v>
      </c>
      <c r="M47" s="71">
        <v>1321</v>
      </c>
      <c r="N47">
        <v>5.3438511326860838E-2</v>
      </c>
      <c r="Q47" t="s">
        <v>479</v>
      </c>
      <c r="R47">
        <v>16.210081100463871</v>
      </c>
      <c r="S47">
        <v>9.8696682464454982E-2</v>
      </c>
    </row>
    <row r="48" spans="2:19">
      <c r="B48" t="s">
        <v>481</v>
      </c>
      <c r="C48">
        <v>19.462150573730469</v>
      </c>
      <c r="D48">
        <v>1298</v>
      </c>
      <c r="E48">
        <v>5.1142631993695821E-2</v>
      </c>
      <c r="L48" s="76" t="s">
        <v>424</v>
      </c>
      <c r="M48" s="71">
        <v>1537</v>
      </c>
      <c r="N48">
        <v>6.2176375404530741E-2</v>
      </c>
      <c r="Q48" t="s">
        <v>480</v>
      </c>
      <c r="R48">
        <v>19.960117340087891</v>
      </c>
      <c r="S48">
        <v>9.8696682464454982E-2</v>
      </c>
    </row>
    <row r="49" spans="2:19">
      <c r="B49" t="s">
        <v>482</v>
      </c>
      <c r="C49">
        <v>22.342691421508789</v>
      </c>
      <c r="D49">
        <v>1298</v>
      </c>
      <c r="E49">
        <v>5.1142631993695821E-2</v>
      </c>
      <c r="L49" s="76" t="s">
        <v>425</v>
      </c>
      <c r="M49" s="71">
        <v>823</v>
      </c>
      <c r="N49">
        <v>3.3400974025974028E-2</v>
      </c>
      <c r="Q49" t="s">
        <v>481</v>
      </c>
      <c r="R49">
        <v>19.462150573730469</v>
      </c>
      <c r="S49">
        <v>5.1142631993695821E-2</v>
      </c>
    </row>
    <row r="50" spans="2:19">
      <c r="B50" t="s">
        <v>483</v>
      </c>
      <c r="C50">
        <v>20.68049430847168</v>
      </c>
      <c r="D50">
        <v>1298</v>
      </c>
      <c r="E50">
        <v>5.1142631993695821E-2</v>
      </c>
      <c r="L50" s="76" t="s">
        <v>426</v>
      </c>
      <c r="M50" s="71">
        <v>592</v>
      </c>
      <c r="N50">
        <v>2.4025974025974027E-2</v>
      </c>
      <c r="Q50" t="s">
        <v>482</v>
      </c>
      <c r="R50">
        <v>22.342691421508789</v>
      </c>
      <c r="S50">
        <v>5.1142631993695821E-2</v>
      </c>
    </row>
    <row r="51" spans="2:19">
      <c r="B51" t="s">
        <v>484</v>
      </c>
      <c r="C51">
        <v>25.523183822631839</v>
      </c>
      <c r="D51">
        <v>2760</v>
      </c>
      <c r="E51">
        <v>0.10887573964497041</v>
      </c>
      <c r="L51" s="76" t="s">
        <v>427</v>
      </c>
      <c r="M51" s="71">
        <v>695</v>
      </c>
      <c r="N51">
        <v>2.7799999999999998E-2</v>
      </c>
      <c r="Q51" t="s">
        <v>483</v>
      </c>
      <c r="R51">
        <v>20.68049430847168</v>
      </c>
      <c r="S51">
        <v>5.1142631993695821E-2</v>
      </c>
    </row>
    <row r="52" spans="2:19">
      <c r="B52" t="s">
        <v>485</v>
      </c>
      <c r="C52">
        <v>32.620002746582031</v>
      </c>
      <c r="D52">
        <v>2760</v>
      </c>
      <c r="E52">
        <v>0.10887573964497041</v>
      </c>
      <c r="Q52" t="s">
        <v>484</v>
      </c>
      <c r="R52">
        <v>25.523183822631839</v>
      </c>
      <c r="S52">
        <v>0.10887573964497041</v>
      </c>
    </row>
    <row r="53" spans="2:19">
      <c r="B53" t="s">
        <v>486</v>
      </c>
      <c r="C53">
        <v>29.360595703125</v>
      </c>
      <c r="D53">
        <v>2760</v>
      </c>
      <c r="E53">
        <v>0.10887573964497041</v>
      </c>
      <c r="Q53" t="s">
        <v>485</v>
      </c>
      <c r="R53">
        <v>32.620002746582031</v>
      </c>
      <c r="S53">
        <v>0.10887573964497041</v>
      </c>
    </row>
    <row r="54" spans="2:19">
      <c r="B54" t="s">
        <v>487</v>
      </c>
      <c r="C54">
        <v>24.447027206420898</v>
      </c>
      <c r="D54">
        <v>1370</v>
      </c>
      <c r="E54">
        <v>5.4000788332676387E-2</v>
      </c>
      <c r="Q54" t="s">
        <v>486</v>
      </c>
      <c r="R54">
        <v>29.360595703125</v>
      </c>
      <c r="S54">
        <v>0.10887573964497041</v>
      </c>
    </row>
    <row r="55" spans="2:19">
      <c r="B55" t="s">
        <v>488</v>
      </c>
      <c r="C55">
        <v>24.346187591552731</v>
      </c>
      <c r="D55">
        <v>1370</v>
      </c>
      <c r="E55">
        <v>5.4000788332676387E-2</v>
      </c>
      <c r="Q55" t="s">
        <v>487</v>
      </c>
      <c r="R55">
        <v>24.447027206420898</v>
      </c>
      <c r="S55">
        <v>5.4000788332676387E-2</v>
      </c>
    </row>
    <row r="56" spans="2:19">
      <c r="B56" t="s">
        <v>489</v>
      </c>
      <c r="C56">
        <v>27.242572784423832</v>
      </c>
      <c r="D56">
        <v>1370</v>
      </c>
      <c r="E56">
        <v>5.4000788332676387E-2</v>
      </c>
      <c r="Q56" t="s">
        <v>488</v>
      </c>
      <c r="R56">
        <v>24.346187591552731</v>
      </c>
      <c r="S56">
        <v>5.4000788332676387E-2</v>
      </c>
    </row>
    <row r="57" spans="2:19">
      <c r="B57" t="s">
        <v>490</v>
      </c>
      <c r="C57">
        <v>18.520635604858398</v>
      </c>
      <c r="D57">
        <v>837</v>
      </c>
      <c r="E57">
        <v>3.3267090620031796E-2</v>
      </c>
      <c r="Q57" t="s">
        <v>489</v>
      </c>
      <c r="R57">
        <v>27.242572784423832</v>
      </c>
      <c r="S57">
        <v>5.4000788332676387E-2</v>
      </c>
    </row>
    <row r="58" spans="2:19">
      <c r="B58" t="s">
        <v>491</v>
      </c>
      <c r="C58">
        <v>18.64545822143555</v>
      </c>
      <c r="D58">
        <v>837</v>
      </c>
      <c r="E58">
        <v>3.3267090620031796E-2</v>
      </c>
      <c r="Q58" t="s">
        <v>490</v>
      </c>
      <c r="R58">
        <v>18.520635604858398</v>
      </c>
      <c r="S58">
        <v>3.3267090620031796E-2</v>
      </c>
    </row>
    <row r="59" spans="2:19">
      <c r="B59" t="s">
        <v>492</v>
      </c>
      <c r="C59">
        <v>15.137454032897949</v>
      </c>
      <c r="D59">
        <v>837</v>
      </c>
      <c r="E59">
        <v>3.3267090620031796E-2</v>
      </c>
      <c r="Q59" t="s">
        <v>491</v>
      </c>
      <c r="R59">
        <v>18.64545822143555</v>
      </c>
      <c r="S59">
        <v>3.3267090620031796E-2</v>
      </c>
    </row>
    <row r="60" spans="2:19">
      <c r="B60" t="s">
        <v>493</v>
      </c>
      <c r="C60">
        <v>18.14101600646973</v>
      </c>
      <c r="D60">
        <v>-138</v>
      </c>
      <c r="E60">
        <v>-5.5222088835534212E-3</v>
      </c>
      <c r="Q60" t="s">
        <v>492</v>
      </c>
      <c r="R60">
        <v>15.137454032897949</v>
      </c>
      <c r="S60">
        <v>3.3267090620031796E-2</v>
      </c>
    </row>
    <row r="61" spans="2:19">
      <c r="B61" t="s">
        <v>494</v>
      </c>
      <c r="C61">
        <v>15.0757303237915</v>
      </c>
      <c r="D61">
        <v>-138</v>
      </c>
      <c r="E61">
        <v>-5.5222088835534212E-3</v>
      </c>
      <c r="Q61" t="s">
        <v>493</v>
      </c>
      <c r="R61">
        <v>18.14101600646973</v>
      </c>
      <c r="S61">
        <v>-5.5222088835534212E-3</v>
      </c>
    </row>
    <row r="62" spans="2:19">
      <c r="B62" t="s">
        <v>495</v>
      </c>
      <c r="C62">
        <v>12.124306678771971</v>
      </c>
      <c r="D62">
        <v>-138</v>
      </c>
      <c r="E62">
        <v>-5.5222088835534212E-3</v>
      </c>
      <c r="Q62" t="s">
        <v>494</v>
      </c>
      <c r="R62">
        <v>15.0757303237915</v>
      </c>
      <c r="S62">
        <v>-5.5222088835534212E-3</v>
      </c>
    </row>
    <row r="63" spans="2:19">
      <c r="B63" t="s">
        <v>496</v>
      </c>
      <c r="C63">
        <v>13.484670639038089</v>
      </c>
      <c r="D63">
        <v>1740</v>
      </c>
      <c r="E63">
        <v>6.9405664140406859E-2</v>
      </c>
      <c r="Q63" t="s">
        <v>495</v>
      </c>
      <c r="R63">
        <v>12.124306678771971</v>
      </c>
      <c r="S63">
        <v>-5.5222088835534212E-3</v>
      </c>
    </row>
    <row r="64" spans="2:19">
      <c r="B64" t="s">
        <v>497</v>
      </c>
      <c r="C64">
        <v>16.907541275024411</v>
      </c>
      <c r="D64">
        <v>1740</v>
      </c>
      <c r="E64">
        <v>6.9405664140406859E-2</v>
      </c>
      <c r="Q64" t="s">
        <v>496</v>
      </c>
      <c r="R64">
        <v>13.484670639038089</v>
      </c>
      <c r="S64">
        <v>6.9405664140406859E-2</v>
      </c>
    </row>
    <row r="65" spans="2:19">
      <c r="B65" t="s">
        <v>498</v>
      </c>
      <c r="C65">
        <v>14.60438442230225</v>
      </c>
      <c r="D65">
        <v>1740</v>
      </c>
      <c r="E65">
        <v>6.9405664140406859E-2</v>
      </c>
      <c r="Q65" t="s">
        <v>497</v>
      </c>
      <c r="R65">
        <v>16.907541275024411</v>
      </c>
      <c r="S65">
        <v>6.9405664140406859E-2</v>
      </c>
    </row>
    <row r="66" spans="2:19">
      <c r="B66" t="s">
        <v>499</v>
      </c>
      <c r="C66">
        <v>19.52414512634277</v>
      </c>
      <c r="D66">
        <v>2663</v>
      </c>
      <c r="E66">
        <v>0.10694779116465863</v>
      </c>
      <c r="Q66" t="s">
        <v>498</v>
      </c>
      <c r="R66">
        <v>14.60438442230225</v>
      </c>
      <c r="S66">
        <v>6.9405664140406859E-2</v>
      </c>
    </row>
    <row r="67" spans="2:19">
      <c r="B67" t="s">
        <v>500</v>
      </c>
      <c r="C67">
        <v>23.200723648071289</v>
      </c>
      <c r="D67">
        <v>2663</v>
      </c>
      <c r="E67">
        <v>0.10694779116465863</v>
      </c>
      <c r="Q67" t="s">
        <v>499</v>
      </c>
      <c r="R67">
        <v>19.52414512634277</v>
      </c>
      <c r="S67">
        <v>0.10694779116465863</v>
      </c>
    </row>
    <row r="68" spans="2:19">
      <c r="B68" t="s">
        <v>501</v>
      </c>
      <c r="C68">
        <v>27.758724212646481</v>
      </c>
      <c r="D68">
        <v>2663</v>
      </c>
      <c r="E68">
        <v>0.10694779116465863</v>
      </c>
      <c r="Q68" t="s">
        <v>500</v>
      </c>
      <c r="R68">
        <v>23.200723648071289</v>
      </c>
      <c r="S68">
        <v>0.10694779116465863</v>
      </c>
    </row>
    <row r="69" spans="2:19">
      <c r="B69" t="s">
        <v>502</v>
      </c>
      <c r="C69">
        <v>27.735454559326168</v>
      </c>
      <c r="D69">
        <v>6059</v>
      </c>
      <c r="E69">
        <v>0.24245698279311725</v>
      </c>
      <c r="Q69" t="s">
        <v>501</v>
      </c>
      <c r="R69">
        <v>27.758724212646481</v>
      </c>
      <c r="S69">
        <v>0.10694779116465863</v>
      </c>
    </row>
    <row r="70" spans="2:19">
      <c r="B70" t="s">
        <v>503</v>
      </c>
      <c r="C70">
        <v>37.815528869628913</v>
      </c>
      <c r="D70">
        <v>6059</v>
      </c>
      <c r="E70">
        <v>0.24245698279311725</v>
      </c>
      <c r="Q70" t="s">
        <v>502</v>
      </c>
      <c r="R70">
        <v>27.735454559326168</v>
      </c>
      <c r="S70">
        <v>0.24245698279311725</v>
      </c>
    </row>
    <row r="71" spans="2:19">
      <c r="B71" t="s">
        <v>504</v>
      </c>
      <c r="C71">
        <v>42.281349182128913</v>
      </c>
      <c r="D71">
        <v>6059</v>
      </c>
      <c r="E71">
        <v>0.24245698279311725</v>
      </c>
      <c r="Q71" t="s">
        <v>503</v>
      </c>
      <c r="R71">
        <v>37.815528869628913</v>
      </c>
      <c r="S71">
        <v>0.24245698279311725</v>
      </c>
    </row>
    <row r="72" spans="2:19">
      <c r="B72" t="s">
        <v>505</v>
      </c>
      <c r="C72">
        <v>46.711017608642578</v>
      </c>
      <c r="D72">
        <v>7054</v>
      </c>
      <c r="E72">
        <v>0.28283881315156373</v>
      </c>
      <c r="Q72" t="s">
        <v>504</v>
      </c>
      <c r="R72">
        <v>42.281349182128913</v>
      </c>
      <c r="S72">
        <v>0.24245698279311725</v>
      </c>
    </row>
    <row r="73" spans="2:19">
      <c r="B73" t="s">
        <v>506</v>
      </c>
      <c r="C73">
        <v>49.336009979248047</v>
      </c>
      <c r="D73">
        <v>7054</v>
      </c>
      <c r="E73">
        <v>0.28283881315156373</v>
      </c>
      <c r="Q73" t="s">
        <v>505</v>
      </c>
      <c r="R73">
        <v>46.711017608642578</v>
      </c>
      <c r="S73">
        <v>0.28283881315156373</v>
      </c>
    </row>
    <row r="74" spans="2:19">
      <c r="B74" t="s">
        <v>507</v>
      </c>
      <c r="C74">
        <v>43.482265472412109</v>
      </c>
      <c r="D74">
        <v>7054</v>
      </c>
      <c r="E74">
        <v>0.28283881315156373</v>
      </c>
      <c r="Q74" t="s">
        <v>506</v>
      </c>
      <c r="R74">
        <v>49.336009979248047</v>
      </c>
      <c r="S74">
        <v>0.28283881315156373</v>
      </c>
    </row>
    <row r="75" spans="2:19">
      <c r="B75" t="s">
        <v>508</v>
      </c>
      <c r="C75">
        <v>40.767665863037109</v>
      </c>
      <c r="D75">
        <v>11245</v>
      </c>
      <c r="E75">
        <v>0.4508821170809944</v>
      </c>
      <c r="Q75" t="s">
        <v>507</v>
      </c>
      <c r="R75">
        <v>43.482265472412109</v>
      </c>
      <c r="S75">
        <v>0.28283881315156373</v>
      </c>
    </row>
    <row r="76" spans="2:19">
      <c r="B76" t="s">
        <v>509</v>
      </c>
      <c r="C76">
        <v>46.755851745605469</v>
      </c>
      <c r="D76">
        <v>11245</v>
      </c>
      <c r="E76">
        <v>0.4508821170809944</v>
      </c>
      <c r="Q76" t="s">
        <v>508</v>
      </c>
      <c r="R76">
        <v>40.767665863037109</v>
      </c>
      <c r="S76">
        <v>0.4508821170809944</v>
      </c>
    </row>
    <row r="77" spans="2:19">
      <c r="B77" t="s">
        <v>510</v>
      </c>
      <c r="C77">
        <v>49.507022857666023</v>
      </c>
      <c r="D77">
        <v>11245</v>
      </c>
      <c r="E77">
        <v>0.4508821170809944</v>
      </c>
      <c r="Q77" t="s">
        <v>509</v>
      </c>
      <c r="R77">
        <v>46.755851745605469</v>
      </c>
      <c r="S77">
        <v>0.4508821170809944</v>
      </c>
    </row>
    <row r="78" spans="2:19">
      <c r="B78" t="s">
        <v>511</v>
      </c>
      <c r="C78">
        <v>61.5137939453125</v>
      </c>
      <c r="D78">
        <v>14976</v>
      </c>
      <c r="E78">
        <v>0.60168742466854164</v>
      </c>
      <c r="Q78" t="s">
        <v>510</v>
      </c>
      <c r="R78">
        <v>49.507022857666023</v>
      </c>
      <c r="S78">
        <v>0.4508821170809944</v>
      </c>
    </row>
    <row r="79" spans="2:19">
      <c r="B79" t="s">
        <v>512</v>
      </c>
      <c r="C79">
        <v>79.095024108886719</v>
      </c>
      <c r="D79">
        <v>14976</v>
      </c>
      <c r="E79">
        <v>0.60168742466854164</v>
      </c>
      <c r="Q79" t="s">
        <v>511</v>
      </c>
      <c r="R79">
        <v>61.5137939453125</v>
      </c>
      <c r="S79">
        <v>0.60168742466854164</v>
      </c>
    </row>
    <row r="80" spans="2:19">
      <c r="B80" t="s">
        <v>513</v>
      </c>
      <c r="C80">
        <v>90.33660888671875</v>
      </c>
      <c r="D80">
        <v>14976</v>
      </c>
      <c r="E80">
        <v>0.60168742466854164</v>
      </c>
      <c r="Q80" t="s">
        <v>512</v>
      </c>
      <c r="R80">
        <v>79.095024108886719</v>
      </c>
      <c r="S80">
        <v>0.60168742466854164</v>
      </c>
    </row>
    <row r="81" spans="2:19">
      <c r="B81" t="s">
        <v>514</v>
      </c>
      <c r="C81">
        <v>86.38751220703125</v>
      </c>
      <c r="D81">
        <v>13511</v>
      </c>
      <c r="E81">
        <v>0.54374597553122983</v>
      </c>
      <c r="Q81" t="s">
        <v>513</v>
      </c>
      <c r="R81">
        <v>90.33660888671875</v>
      </c>
      <c r="S81">
        <v>0.60168742466854164</v>
      </c>
    </row>
    <row r="82" spans="2:19">
      <c r="B82" t="s">
        <v>515</v>
      </c>
      <c r="C82">
        <v>109.6146240234375</v>
      </c>
      <c r="D82">
        <v>13511</v>
      </c>
      <c r="E82">
        <v>0.54374597553122983</v>
      </c>
      <c r="Q82" t="s">
        <v>514</v>
      </c>
      <c r="R82">
        <v>86.38751220703125</v>
      </c>
      <c r="S82">
        <v>0.54374597553122983</v>
      </c>
    </row>
    <row r="83" spans="2:19">
      <c r="B83" t="s">
        <v>516</v>
      </c>
      <c r="C83">
        <v>123.519287109375</v>
      </c>
      <c r="D83">
        <v>13511</v>
      </c>
      <c r="E83">
        <v>0.54374597553122983</v>
      </c>
      <c r="Q83" t="s">
        <v>515</v>
      </c>
      <c r="R83">
        <v>109.6146240234375</v>
      </c>
      <c r="S83">
        <v>0.54374597553122983</v>
      </c>
    </row>
    <row r="84" spans="2:19">
      <c r="B84" t="s">
        <v>517</v>
      </c>
      <c r="C84">
        <v>117.00998687744141</v>
      </c>
      <c r="Q84" t="s">
        <v>516</v>
      </c>
      <c r="R84">
        <v>123.519287109375</v>
      </c>
      <c r="S84">
        <v>0.54374597553122983</v>
      </c>
    </row>
    <row r="85" spans="2:19">
      <c r="B85" t="s">
        <v>518</v>
      </c>
      <c r="C85">
        <v>119.3597946166992</v>
      </c>
      <c r="Q85" t="s">
        <v>517</v>
      </c>
      <c r="R85">
        <v>117.00998687744141</v>
      </c>
    </row>
    <row r="86" spans="2:19">
      <c r="B86" t="s">
        <v>519</v>
      </c>
      <c r="C86">
        <v>121.4296188354492</v>
      </c>
      <c r="Q86" t="s">
        <v>518</v>
      </c>
      <c r="R86">
        <v>119.3597946166992</v>
      </c>
    </row>
    <row r="87" spans="2:19">
      <c r="B87" t="s">
        <v>520</v>
      </c>
      <c r="C87">
        <v>143.5899963378906</v>
      </c>
      <c r="Q87" t="s">
        <v>519</v>
      </c>
      <c r="R87">
        <v>121.4296188354492</v>
      </c>
    </row>
    <row r="88" spans="2:19">
      <c r="Q88" t="s">
        <v>520</v>
      </c>
      <c r="R88">
        <v>143.5899963378906</v>
      </c>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3F94BF-A280-4350-B830-88AA088D57F2}">
  <dimension ref="A1:AQ101"/>
  <sheetViews>
    <sheetView workbookViewId="0">
      <selection activeCell="O13" sqref="O13"/>
    </sheetView>
  </sheetViews>
  <sheetFormatPr defaultRowHeight="14.4"/>
  <cols>
    <col min="1" max="1" width="12.44140625" bestFit="1" customWidth="1"/>
    <col min="5" max="5" width="12.109375" bestFit="1" customWidth="1"/>
  </cols>
  <sheetData>
    <row r="1" spans="1:43">
      <c r="A1" s="78"/>
      <c r="B1" s="78" t="s">
        <v>516</v>
      </c>
      <c r="C1" s="78" t="s">
        <v>513</v>
      </c>
      <c r="D1" s="78" t="s">
        <v>510</v>
      </c>
      <c r="E1" s="78" t="s">
        <v>507</v>
      </c>
      <c r="F1" s="78" t="s">
        <v>504</v>
      </c>
      <c r="G1" s="78" t="s">
        <v>501</v>
      </c>
      <c r="H1" s="78" t="s">
        <v>498</v>
      </c>
      <c r="I1" s="78" t="s">
        <v>495</v>
      </c>
      <c r="J1" s="78" t="s">
        <v>492</v>
      </c>
      <c r="K1" s="78" t="s">
        <v>489</v>
      </c>
      <c r="L1" s="78" t="s">
        <v>486</v>
      </c>
      <c r="M1" s="78" t="s">
        <v>483</v>
      </c>
      <c r="N1" s="78" t="s">
        <v>480</v>
      </c>
      <c r="O1" s="78" t="s">
        <v>477</v>
      </c>
      <c r="P1" s="78" t="s">
        <v>474</v>
      </c>
      <c r="Q1" s="78" t="s">
        <v>464</v>
      </c>
      <c r="R1" s="78" t="s">
        <v>467</v>
      </c>
      <c r="S1" s="78" t="s">
        <v>470</v>
      </c>
      <c r="T1" s="78" t="s">
        <v>531</v>
      </c>
      <c r="U1" s="78" t="s">
        <v>528</v>
      </c>
      <c r="V1" s="78" t="s">
        <v>525</v>
      </c>
      <c r="W1" s="78" t="s">
        <v>522</v>
      </c>
      <c r="X1" s="78" t="s">
        <v>535</v>
      </c>
      <c r="Y1" s="78" t="s">
        <v>536</v>
      </c>
      <c r="Z1" s="78" t="s">
        <v>537</v>
      </c>
      <c r="AA1" s="78" t="s">
        <v>538</v>
      </c>
      <c r="AB1" s="78" t="s">
        <v>539</v>
      </c>
      <c r="AC1" s="78" t="s">
        <v>540</v>
      </c>
      <c r="AD1" s="78" t="s">
        <v>541</v>
      </c>
      <c r="AE1" s="78" t="s">
        <v>542</v>
      </c>
      <c r="AF1" s="78" t="s">
        <v>543</v>
      </c>
      <c r="AG1" s="78" t="s">
        <v>544</v>
      </c>
      <c r="AH1" s="78" t="s">
        <v>545</v>
      </c>
      <c r="AI1" s="78" t="s">
        <v>546</v>
      </c>
      <c r="AJ1" s="78" t="s">
        <v>547</v>
      </c>
      <c r="AK1" s="78" t="s">
        <v>548</v>
      </c>
      <c r="AL1" s="78" t="s">
        <v>549</v>
      </c>
      <c r="AM1" s="78" t="s">
        <v>550</v>
      </c>
      <c r="AN1" s="78" t="s">
        <v>551</v>
      </c>
      <c r="AO1" s="78" t="s">
        <v>552</v>
      </c>
      <c r="AP1" s="78" t="s">
        <v>553</v>
      </c>
      <c r="AQ1" s="78" t="s">
        <v>554</v>
      </c>
    </row>
    <row r="2" spans="1:43">
      <c r="A2" s="71" t="s">
        <v>205</v>
      </c>
      <c r="B2" s="71">
        <v>26707</v>
      </c>
      <c r="C2" s="71">
        <v>20694</v>
      </c>
      <c r="D2" s="71">
        <v>37503</v>
      </c>
      <c r="E2" s="71">
        <v>19435</v>
      </c>
      <c r="F2" s="71">
        <v>24287</v>
      </c>
      <c r="G2" s="71">
        <v>25644</v>
      </c>
      <c r="H2" s="71">
        <v>31089</v>
      </c>
      <c r="I2" s="71">
        <v>20838</v>
      </c>
      <c r="J2" s="71">
        <v>20790</v>
      </c>
      <c r="K2" s="71">
        <v>25652</v>
      </c>
      <c r="L2" s="71">
        <v>44452</v>
      </c>
      <c r="M2" s="71">
        <v>16977</v>
      </c>
      <c r="N2" s="71">
        <v>19001</v>
      </c>
      <c r="O2" s="71">
        <v>21712</v>
      </c>
      <c r="P2" s="71">
        <v>36494</v>
      </c>
      <c r="Q2" s="71">
        <v>18792</v>
      </c>
      <c r="R2" s="71">
        <v>14706</v>
      </c>
      <c r="S2" s="71">
        <v>11458</v>
      </c>
      <c r="T2" s="71">
        <v>28409</v>
      </c>
      <c r="U2" s="71">
        <v>17133</v>
      </c>
      <c r="V2" s="71">
        <v>9636</v>
      </c>
      <c r="W2" s="71">
        <v>8792</v>
      </c>
      <c r="X2" s="71">
        <v>24327</v>
      </c>
      <c r="Y2" s="71">
        <v>16482</v>
      </c>
      <c r="Z2" s="71">
        <v>11221</v>
      </c>
      <c r="AA2" s="71">
        <v>10935</v>
      </c>
      <c r="AB2" s="71">
        <v>24098</v>
      </c>
      <c r="AC2" s="71">
        <v>11656</v>
      </c>
      <c r="AD2" s="71">
        <v>6312</v>
      </c>
      <c r="AE2" s="71">
        <v>9555</v>
      </c>
      <c r="AF2" s="71">
        <v>24219</v>
      </c>
      <c r="AG2" s="71">
        <v>12088</v>
      </c>
      <c r="AH2" s="71">
        <v>7729</v>
      </c>
      <c r="AI2" s="71">
        <v>9002</v>
      </c>
      <c r="AJ2" s="71">
        <v>23851</v>
      </c>
      <c r="AK2" s="71">
        <v>9817</v>
      </c>
      <c r="AL2" s="71">
        <v>12899</v>
      </c>
      <c r="AM2" s="71">
        <v>16605</v>
      </c>
      <c r="AN2" s="71">
        <v>31246</v>
      </c>
      <c r="AO2" s="71">
        <v>9398</v>
      </c>
      <c r="AP2" s="71">
        <v>7824</v>
      </c>
      <c r="AQ2" s="71">
        <v>12052</v>
      </c>
    </row>
    <row r="3" spans="1:43">
      <c r="A3" s="78"/>
      <c r="B3" s="78" t="s">
        <v>516</v>
      </c>
      <c r="C3" s="78" t="s">
        <v>513</v>
      </c>
      <c r="D3" s="78" t="s">
        <v>510</v>
      </c>
      <c r="E3" s="78" t="s">
        <v>507</v>
      </c>
      <c r="F3" s="78" t="s">
        <v>504</v>
      </c>
      <c r="G3" s="78" t="s">
        <v>501</v>
      </c>
      <c r="H3" s="78" t="s">
        <v>498</v>
      </c>
      <c r="I3" s="78" t="s">
        <v>495</v>
      </c>
      <c r="J3" s="78" t="s">
        <v>492</v>
      </c>
      <c r="K3" s="78" t="s">
        <v>489</v>
      </c>
      <c r="L3" s="78" t="s">
        <v>486</v>
      </c>
      <c r="M3" s="78" t="s">
        <v>483</v>
      </c>
      <c r="N3" s="78" t="s">
        <v>480</v>
      </c>
      <c r="O3" s="78" t="s">
        <v>477</v>
      </c>
      <c r="P3" s="78" t="s">
        <v>474</v>
      </c>
      <c r="Q3" s="78" t="s">
        <v>464</v>
      </c>
      <c r="R3" s="78" t="s">
        <v>467</v>
      </c>
      <c r="S3" s="78" t="s">
        <v>470</v>
      </c>
      <c r="T3" s="78" t="s">
        <v>531</v>
      </c>
      <c r="U3" s="78" t="s">
        <v>528</v>
      </c>
      <c r="V3" s="78" t="s">
        <v>525</v>
      </c>
      <c r="W3" s="78" t="s">
        <v>522</v>
      </c>
      <c r="X3" s="78" t="s">
        <v>535</v>
      </c>
      <c r="Y3" s="78" t="s">
        <v>536</v>
      </c>
      <c r="Z3" s="78" t="s">
        <v>537</v>
      </c>
      <c r="AA3" s="78" t="s">
        <v>538</v>
      </c>
      <c r="AB3" s="78" t="s">
        <v>539</v>
      </c>
      <c r="AC3" s="78" t="s">
        <v>540</v>
      </c>
      <c r="AD3" s="78" t="s">
        <v>541</v>
      </c>
      <c r="AE3" s="78" t="s">
        <v>542</v>
      </c>
      <c r="AF3" s="78" t="s">
        <v>543</v>
      </c>
      <c r="AG3" s="78" t="s">
        <v>544</v>
      </c>
      <c r="AH3" s="78" t="s">
        <v>545</v>
      </c>
      <c r="AI3" s="78" t="s">
        <v>546</v>
      </c>
      <c r="AJ3" s="78" t="s">
        <v>547</v>
      </c>
      <c r="AK3" s="78" t="s">
        <v>548</v>
      </c>
      <c r="AL3" s="78" t="s">
        <v>549</v>
      </c>
      <c r="AM3" s="78" t="s">
        <v>550</v>
      </c>
      <c r="AN3" s="78" t="s">
        <v>551</v>
      </c>
      <c r="AO3" s="78" t="s">
        <v>552</v>
      </c>
      <c r="AP3" s="78" t="s">
        <v>553</v>
      </c>
      <c r="AQ3" s="78" t="s">
        <v>554</v>
      </c>
    </row>
    <row r="4" spans="1:43" ht="27.6">
      <c r="A4" s="79" t="s">
        <v>534</v>
      </c>
      <c r="B4" s="79">
        <v>15349</v>
      </c>
      <c r="C4" s="79">
        <v>15465</v>
      </c>
      <c r="D4" s="79">
        <v>15577</v>
      </c>
      <c r="E4" s="79">
        <v>15813</v>
      </c>
      <c r="F4" s="79">
        <v>15776</v>
      </c>
      <c r="G4" s="79">
        <v>15848</v>
      </c>
      <c r="H4" s="79">
        <v>15956</v>
      </c>
      <c r="I4" s="79">
        <v>16326</v>
      </c>
      <c r="J4" s="79">
        <v>16263</v>
      </c>
      <c r="K4" s="79">
        <v>16520</v>
      </c>
      <c r="L4" s="79">
        <v>16520</v>
      </c>
      <c r="M4" s="79">
        <v>16865</v>
      </c>
      <c r="N4" s="79">
        <v>16782</v>
      </c>
      <c r="O4" s="79">
        <v>16930</v>
      </c>
      <c r="P4" s="79">
        <v>17114</v>
      </c>
      <c r="Q4" s="79">
        <v>17529</v>
      </c>
      <c r="R4" s="79">
        <v>17420</v>
      </c>
      <c r="S4" s="79">
        <v>17619</v>
      </c>
      <c r="T4" s="79">
        <v>17819</v>
      </c>
      <c r="U4" s="79">
        <v>18596</v>
      </c>
      <c r="V4" s="79">
        <v>18406</v>
      </c>
      <c r="W4" s="79">
        <v>18803</v>
      </c>
      <c r="X4" s="79">
        <v>19094</v>
      </c>
      <c r="Y4" s="79">
        <v>20001</v>
      </c>
      <c r="Z4" s="79">
        <v>19707</v>
      </c>
      <c r="AA4" s="79">
        <v>20274</v>
      </c>
      <c r="AB4" s="79">
        <v>20632</v>
      </c>
      <c r="AC4" s="79">
        <v>21007</v>
      </c>
      <c r="AD4" s="79">
        <v>20934</v>
      </c>
      <c r="AE4" s="79">
        <v>21047</v>
      </c>
      <c r="AF4" s="79">
        <v>21312</v>
      </c>
      <c r="AG4" s="79">
        <v>22002</v>
      </c>
      <c r="AH4" s="79">
        <v>21892</v>
      </c>
      <c r="AI4" s="79">
        <v>22164</v>
      </c>
      <c r="AJ4" s="79">
        <v>22377</v>
      </c>
      <c r="AK4" s="79">
        <v>23173</v>
      </c>
      <c r="AL4" s="79">
        <v>23093</v>
      </c>
      <c r="AM4" s="79">
        <v>23340</v>
      </c>
      <c r="AN4" s="79">
        <v>23528</v>
      </c>
      <c r="AO4" s="79">
        <v>24491</v>
      </c>
      <c r="AP4" s="79">
        <v>24207</v>
      </c>
      <c r="AQ4" s="79">
        <v>24627</v>
      </c>
    </row>
    <row r="5" spans="1:43">
      <c r="B5" s="78" t="s">
        <v>516</v>
      </c>
      <c r="C5" s="78" t="s">
        <v>513</v>
      </c>
      <c r="D5" s="78" t="s">
        <v>510</v>
      </c>
      <c r="E5" s="78" t="s">
        <v>507</v>
      </c>
      <c r="F5" s="78" t="s">
        <v>504</v>
      </c>
      <c r="G5" s="78" t="s">
        <v>501</v>
      </c>
      <c r="H5" s="78" t="s">
        <v>498</v>
      </c>
      <c r="I5" s="78" t="s">
        <v>495</v>
      </c>
      <c r="J5" s="78" t="s">
        <v>492</v>
      </c>
      <c r="K5" s="78" t="s">
        <v>489</v>
      </c>
      <c r="L5" s="78" t="s">
        <v>486</v>
      </c>
      <c r="M5" s="78" t="s">
        <v>483</v>
      </c>
      <c r="N5" s="78" t="s">
        <v>480</v>
      </c>
      <c r="O5" s="78" t="s">
        <v>477</v>
      </c>
      <c r="P5" s="78" t="s">
        <v>474</v>
      </c>
      <c r="Q5" s="78" t="s">
        <v>464</v>
      </c>
      <c r="R5" s="78" t="s">
        <v>467</v>
      </c>
      <c r="S5" s="78" t="s">
        <v>470</v>
      </c>
      <c r="T5" s="78" t="s">
        <v>531</v>
      </c>
      <c r="U5" s="78" t="s">
        <v>528</v>
      </c>
      <c r="V5" s="78" t="s">
        <v>525</v>
      </c>
      <c r="W5" s="78" t="s">
        <v>522</v>
      </c>
      <c r="X5" s="78" t="s">
        <v>535</v>
      </c>
      <c r="Y5" s="78" t="s">
        <v>536</v>
      </c>
      <c r="Z5" s="78" t="s">
        <v>537</v>
      </c>
      <c r="AA5" s="78" t="s">
        <v>538</v>
      </c>
      <c r="AB5" s="78" t="s">
        <v>539</v>
      </c>
      <c r="AC5" s="78" t="s">
        <v>540</v>
      </c>
      <c r="AD5" s="78" t="s">
        <v>541</v>
      </c>
      <c r="AE5" s="78" t="s">
        <v>542</v>
      </c>
      <c r="AF5" s="78" t="s">
        <v>543</v>
      </c>
      <c r="AG5" s="78" t="s">
        <v>544</v>
      </c>
      <c r="AH5" s="78" t="s">
        <v>545</v>
      </c>
      <c r="AI5" s="78" t="s">
        <v>546</v>
      </c>
      <c r="AJ5" s="78" t="s">
        <v>547</v>
      </c>
      <c r="AK5" s="78" t="s">
        <v>548</v>
      </c>
      <c r="AL5" s="78" t="s">
        <v>549</v>
      </c>
      <c r="AM5" s="78" t="s">
        <v>550</v>
      </c>
      <c r="AN5" s="78" t="s">
        <v>551</v>
      </c>
      <c r="AO5" s="78" t="s">
        <v>552</v>
      </c>
      <c r="AP5" s="78" t="s">
        <v>553</v>
      </c>
      <c r="AQ5" s="78" t="s">
        <v>554</v>
      </c>
    </row>
    <row r="6" spans="1:43">
      <c r="A6" t="s">
        <v>533</v>
      </c>
      <c r="B6">
        <f>B2/B4</f>
        <v>1.739983060785719</v>
      </c>
      <c r="C6">
        <f t="shared" ref="C6:AP6" si="0">C2/C4</f>
        <v>1.3381183317167797</v>
      </c>
      <c r="D6">
        <f t="shared" si="0"/>
        <v>2.4075881106759969</v>
      </c>
      <c r="E6">
        <f t="shared" si="0"/>
        <v>1.2290520457851135</v>
      </c>
      <c r="F6">
        <f t="shared" si="0"/>
        <v>1.5394903651115619</v>
      </c>
      <c r="G6">
        <f t="shared" si="0"/>
        <v>1.6181221605249874</v>
      </c>
      <c r="H6">
        <f t="shared" si="0"/>
        <v>1.948420656806217</v>
      </c>
      <c r="I6">
        <f t="shared" si="0"/>
        <v>1.2763689819919148</v>
      </c>
      <c r="J6">
        <f t="shared" si="0"/>
        <v>1.2783619258439403</v>
      </c>
      <c r="K6">
        <f t="shared" si="0"/>
        <v>1.5527845036319612</v>
      </c>
      <c r="L6">
        <f t="shared" si="0"/>
        <v>2.6907990314769976</v>
      </c>
      <c r="M6">
        <f t="shared" si="0"/>
        <v>1.0066409724281056</v>
      </c>
      <c r="N6">
        <f t="shared" si="0"/>
        <v>1.1322250029793828</v>
      </c>
      <c r="O6">
        <f t="shared" si="0"/>
        <v>1.2824571766095687</v>
      </c>
      <c r="P6">
        <f t="shared" si="0"/>
        <v>2.1324062171321727</v>
      </c>
      <c r="Q6">
        <f t="shared" si="0"/>
        <v>1.0720520280677734</v>
      </c>
      <c r="R6">
        <f t="shared" si="0"/>
        <v>0.84420206659012631</v>
      </c>
      <c r="S6">
        <f t="shared" si="0"/>
        <v>0.65032067654236902</v>
      </c>
      <c r="T6">
        <f t="shared" si="0"/>
        <v>1.5943094449744655</v>
      </c>
      <c r="U6">
        <f t="shared" si="0"/>
        <v>0.92132716713271667</v>
      </c>
      <c r="V6">
        <f t="shared" si="0"/>
        <v>0.52352493752037377</v>
      </c>
      <c r="W6">
        <f t="shared" si="0"/>
        <v>0.46758495984683296</v>
      </c>
      <c r="X6">
        <f t="shared" si="0"/>
        <v>1.2740651513564472</v>
      </c>
      <c r="Y6">
        <f t="shared" si="0"/>
        <v>0.82405879706014695</v>
      </c>
      <c r="Z6">
        <f t="shared" si="0"/>
        <v>0.56939158674582635</v>
      </c>
      <c r="AA6">
        <f t="shared" si="0"/>
        <v>0.53936075762059776</v>
      </c>
      <c r="AB6">
        <f t="shared" si="0"/>
        <v>1.1679914695618456</v>
      </c>
      <c r="AC6">
        <f t="shared" si="0"/>
        <v>0.55486266482601043</v>
      </c>
      <c r="AD6">
        <f t="shared" si="0"/>
        <v>0.3015190599025509</v>
      </c>
      <c r="AE6">
        <f t="shared" si="0"/>
        <v>0.45398394070413833</v>
      </c>
      <c r="AF6">
        <f t="shared" si="0"/>
        <v>1.136402027027027</v>
      </c>
      <c r="AG6">
        <f t="shared" si="0"/>
        <v>0.54940459958185617</v>
      </c>
      <c r="AH6">
        <f t="shared" si="0"/>
        <v>0.35305134295633106</v>
      </c>
      <c r="AI6">
        <f t="shared" si="0"/>
        <v>0.40615412380436744</v>
      </c>
      <c r="AJ6">
        <f t="shared" si="0"/>
        <v>1.0658712070429459</v>
      </c>
      <c r="AK6">
        <f t="shared" si="0"/>
        <v>0.42363958054632544</v>
      </c>
      <c r="AL6">
        <f t="shared" si="0"/>
        <v>0.55856753128653702</v>
      </c>
      <c r="AM6">
        <f t="shared" si="0"/>
        <v>0.71143958868894597</v>
      </c>
      <c r="AN6">
        <f t="shared" si="0"/>
        <v>1.3280346820809248</v>
      </c>
      <c r="AO6">
        <f t="shared" si="0"/>
        <v>0.38373279980400965</v>
      </c>
      <c r="AP6">
        <f t="shared" si="0"/>
        <v>0.3232122939645557</v>
      </c>
      <c r="AQ6">
        <f>AQ2/AQ4</f>
        <v>0.48938157307020752</v>
      </c>
    </row>
    <row r="10" spans="1:43">
      <c r="B10" s="73"/>
      <c r="C10" s="70" t="s">
        <v>256</v>
      </c>
      <c r="D10" s="70" t="s">
        <v>462</v>
      </c>
      <c r="E10" s="73" t="s">
        <v>533</v>
      </c>
    </row>
    <row r="11" spans="1:43">
      <c r="C11" s="61">
        <v>42767</v>
      </c>
      <c r="D11">
        <v>31.75189208984375</v>
      </c>
      <c r="E11">
        <v>0.45398394070413833</v>
      </c>
    </row>
    <row r="12" spans="1:43">
      <c r="C12" s="61">
        <v>42795</v>
      </c>
      <c r="D12">
        <v>33.442264556884773</v>
      </c>
      <c r="E12">
        <v>0.45398394070413833</v>
      </c>
    </row>
    <row r="13" spans="1:43">
      <c r="C13" s="61">
        <v>42826</v>
      </c>
      <c r="D13">
        <v>33.439914703369141</v>
      </c>
      <c r="E13">
        <v>0.3015190599025509</v>
      </c>
    </row>
    <row r="14" spans="1:43">
      <c r="C14" s="61">
        <v>42856</v>
      </c>
      <c r="D14">
        <v>35.560615539550781</v>
      </c>
      <c r="E14">
        <v>0.3015190599025509</v>
      </c>
    </row>
    <row r="15" spans="1:43">
      <c r="C15" s="61">
        <v>42887</v>
      </c>
      <c r="D15">
        <v>33.664443969726563</v>
      </c>
      <c r="E15">
        <v>0.3015190599025509</v>
      </c>
    </row>
    <row r="16" spans="1:43">
      <c r="C16" s="61">
        <v>42917</v>
      </c>
      <c r="D16">
        <v>34.765384674072273</v>
      </c>
      <c r="E16">
        <v>0.55486266482601043</v>
      </c>
    </row>
    <row r="17" spans="3:5">
      <c r="C17" s="61">
        <v>42948</v>
      </c>
      <c r="D17">
        <v>38.334743499755859</v>
      </c>
      <c r="E17">
        <v>0.55486266482601043</v>
      </c>
    </row>
    <row r="18" spans="3:5">
      <c r="C18" s="61">
        <v>42979</v>
      </c>
      <c r="D18">
        <v>36.166774749755859</v>
      </c>
      <c r="E18">
        <v>0.55486266482601043</v>
      </c>
    </row>
    <row r="19" spans="3:5">
      <c r="C19" s="61">
        <v>43009</v>
      </c>
      <c r="D19">
        <v>39.667984008789063</v>
      </c>
      <c r="E19">
        <v>1.1679914695618456</v>
      </c>
    </row>
    <row r="20" spans="3:5">
      <c r="C20" s="61">
        <v>43040</v>
      </c>
      <c r="D20">
        <v>40.327400207519531</v>
      </c>
      <c r="E20">
        <v>1.1679914695618456</v>
      </c>
    </row>
    <row r="21" spans="3:5">
      <c r="C21" s="61">
        <v>43070</v>
      </c>
      <c r="D21">
        <v>39.855339050292969</v>
      </c>
      <c r="E21">
        <v>1.1679914695618456</v>
      </c>
    </row>
    <row r="22" spans="3:5">
      <c r="C22" s="61">
        <v>43101</v>
      </c>
      <c r="D22">
        <v>39.431411743164063</v>
      </c>
      <c r="E22">
        <v>0.53936075762059776</v>
      </c>
    </row>
    <row r="23" spans="3:5">
      <c r="C23" s="61">
        <v>43132</v>
      </c>
      <c r="D23">
        <v>41.949028015136719</v>
      </c>
      <c r="E23">
        <v>0.53936075762059776</v>
      </c>
    </row>
    <row r="24" spans="3:5">
      <c r="C24" s="61">
        <v>43160</v>
      </c>
      <c r="D24">
        <v>39.674945831298828</v>
      </c>
      <c r="E24">
        <v>0.53936075762059776</v>
      </c>
    </row>
    <row r="25" spans="3:5">
      <c r="C25" s="61">
        <v>43191</v>
      </c>
      <c r="D25">
        <v>39.079051971435547</v>
      </c>
      <c r="E25">
        <v>0.56939158674582635</v>
      </c>
    </row>
    <row r="26" spans="3:5">
      <c r="C26" s="61">
        <v>43221</v>
      </c>
      <c r="D26">
        <v>44.189163208007813</v>
      </c>
      <c r="E26">
        <v>0.56939158674582635</v>
      </c>
    </row>
    <row r="27" spans="3:5">
      <c r="C27" s="61">
        <v>43252</v>
      </c>
      <c r="D27">
        <v>43.941761016845703</v>
      </c>
      <c r="E27">
        <v>0.56939158674582635</v>
      </c>
    </row>
    <row r="28" spans="3:5">
      <c r="C28" s="61">
        <v>43282</v>
      </c>
      <c r="D28">
        <v>45.171409606933587</v>
      </c>
      <c r="E28">
        <v>0.82405879706014695</v>
      </c>
    </row>
    <row r="29" spans="3:5">
      <c r="C29" s="61">
        <v>43313</v>
      </c>
      <c r="D29">
        <v>54.035247802734382</v>
      </c>
      <c r="E29">
        <v>0.82405879706014695</v>
      </c>
    </row>
    <row r="30" spans="3:5">
      <c r="C30" s="61">
        <v>43344</v>
      </c>
      <c r="D30">
        <v>53.774528503417969</v>
      </c>
      <c r="E30">
        <v>0.82405879706014695</v>
      </c>
    </row>
    <row r="31" spans="3:5">
      <c r="C31" s="61">
        <v>43374</v>
      </c>
      <c r="D31">
        <v>52.135608673095703</v>
      </c>
      <c r="E31">
        <v>1.2740651513564472</v>
      </c>
    </row>
    <row r="32" spans="3:5">
      <c r="C32" s="61">
        <v>43405</v>
      </c>
      <c r="D32">
        <v>42.540340423583977</v>
      </c>
      <c r="E32">
        <v>1.2740651513564472</v>
      </c>
    </row>
    <row r="33" spans="3:5">
      <c r="C33" s="61">
        <v>43435</v>
      </c>
      <c r="D33">
        <v>37.707054138183587</v>
      </c>
      <c r="E33">
        <v>1.2740651513564472</v>
      </c>
    </row>
    <row r="34" spans="3:5">
      <c r="C34" s="61">
        <v>43466</v>
      </c>
      <c r="D34">
        <v>39.786754608154297</v>
      </c>
      <c r="E34">
        <v>0.46758495984683296</v>
      </c>
    </row>
    <row r="35" spans="3:5">
      <c r="C35" s="61">
        <v>43497</v>
      </c>
      <c r="D35">
        <v>41.390754699707031</v>
      </c>
      <c r="E35">
        <v>0.46758495984683296</v>
      </c>
    </row>
    <row r="36" spans="3:5">
      <c r="C36" s="61">
        <v>43525</v>
      </c>
      <c r="D36">
        <v>45.601455688476563</v>
      </c>
      <c r="E36">
        <v>0.46758495984683296</v>
      </c>
    </row>
    <row r="37" spans="3:5">
      <c r="C37" s="61">
        <v>43556</v>
      </c>
      <c r="D37">
        <v>48.175018310546882</v>
      </c>
      <c r="E37">
        <v>0.52352493752037377</v>
      </c>
    </row>
    <row r="38" spans="3:5">
      <c r="C38" s="61">
        <v>43586</v>
      </c>
      <c r="D38">
        <v>42.029197692871087</v>
      </c>
      <c r="E38">
        <v>0.52352493752037377</v>
      </c>
    </row>
    <row r="39" spans="3:5">
      <c r="C39" s="61">
        <v>43617</v>
      </c>
      <c r="D39">
        <v>47.697799682617188</v>
      </c>
      <c r="E39">
        <v>0.52352493752037377</v>
      </c>
    </row>
    <row r="40" spans="3:5">
      <c r="C40" s="61">
        <v>43647</v>
      </c>
      <c r="D40">
        <v>51.341648101806641</v>
      </c>
      <c r="E40">
        <v>0.92132716713271667</v>
      </c>
    </row>
    <row r="41" spans="3:5">
      <c r="C41" s="61">
        <v>43678</v>
      </c>
      <c r="D41">
        <v>50.305366516113281</v>
      </c>
      <c r="E41">
        <v>0.92132716713271667</v>
      </c>
    </row>
    <row r="42" spans="3:5">
      <c r="C42" s="61">
        <v>43709</v>
      </c>
      <c r="D42">
        <v>54.180812835693359</v>
      </c>
      <c r="E42">
        <v>0.92132716713271667</v>
      </c>
    </row>
    <row r="43" spans="3:5">
      <c r="C43" s="61">
        <v>43739</v>
      </c>
      <c r="D43">
        <v>60.177780151367188</v>
      </c>
      <c r="E43">
        <v>1.5943094449744655</v>
      </c>
    </row>
    <row r="44" spans="3:5">
      <c r="C44" s="61">
        <v>43770</v>
      </c>
      <c r="D44">
        <v>64.650711059570313</v>
      </c>
      <c r="E44">
        <v>1.5943094449744655</v>
      </c>
    </row>
    <row r="45" spans="3:5">
      <c r="C45" s="61">
        <v>43800</v>
      </c>
      <c r="D45">
        <v>71.250434875488281</v>
      </c>
      <c r="E45">
        <v>1.5943094449744655</v>
      </c>
    </row>
    <row r="46" spans="3:5">
      <c r="C46" s="61">
        <v>43831</v>
      </c>
      <c r="D46">
        <v>75.098686218261719</v>
      </c>
      <c r="E46">
        <v>0.65032067654236902</v>
      </c>
    </row>
    <row r="47" spans="3:5">
      <c r="C47" s="61">
        <v>43862</v>
      </c>
      <c r="D47">
        <v>66.327323913574219</v>
      </c>
      <c r="E47">
        <v>0.65032067654236902</v>
      </c>
    </row>
    <row r="48" spans="3:5">
      <c r="C48" s="61">
        <v>43891</v>
      </c>
      <c r="D48">
        <v>61.846660614013672</v>
      </c>
      <c r="E48">
        <v>0.65032067654236902</v>
      </c>
    </row>
    <row r="49" spans="3:14">
      <c r="C49" s="61">
        <v>43922</v>
      </c>
      <c r="D49">
        <v>71.456008911132813</v>
      </c>
      <c r="E49">
        <v>0.84420206659012631</v>
      </c>
    </row>
    <row r="50" spans="3:14">
      <c r="C50" s="61">
        <v>43952</v>
      </c>
      <c r="D50">
        <v>77.327186584472656</v>
      </c>
      <c r="E50">
        <v>0.84420206659012631</v>
      </c>
    </row>
    <row r="51" spans="3:14">
      <c r="C51" s="61">
        <v>43983</v>
      </c>
      <c r="D51">
        <v>88.964324951171875</v>
      </c>
      <c r="E51">
        <v>0.84420206659012631</v>
      </c>
    </row>
    <row r="52" spans="3:14">
      <c r="C52" s="61">
        <v>44013</v>
      </c>
      <c r="D52">
        <v>103.6551513671875</v>
      </c>
      <c r="E52">
        <v>1.0720520280677734</v>
      </c>
    </row>
    <row r="53" spans="3:14">
      <c r="C53" s="61">
        <v>44044</v>
      </c>
      <c r="D53">
        <v>125.8767013549805</v>
      </c>
      <c r="E53">
        <v>1.0720520280677734</v>
      </c>
    </row>
    <row r="54" spans="3:14">
      <c r="C54" s="61">
        <v>44075</v>
      </c>
      <c r="D54">
        <v>113.1747207641602</v>
      </c>
      <c r="E54">
        <v>1.0720520280677734</v>
      </c>
    </row>
    <row r="55" spans="3:14">
      <c r="C55" s="61">
        <v>44105</v>
      </c>
      <c r="D55">
        <v>106.3828659057617</v>
      </c>
      <c r="E55">
        <v>2.1324062171321727</v>
      </c>
    </row>
    <row r="56" spans="3:14">
      <c r="C56" s="61">
        <v>44136</v>
      </c>
      <c r="D56">
        <v>116.3410110473633</v>
      </c>
      <c r="E56">
        <v>2.1324062171321727</v>
      </c>
    </row>
    <row r="57" spans="3:14">
      <c r="C57" s="61">
        <v>44166</v>
      </c>
      <c r="D57">
        <v>129.89433288574219</v>
      </c>
      <c r="E57">
        <v>2.1324062171321727</v>
      </c>
      <c r="M57" s="78" t="s">
        <v>516</v>
      </c>
      <c r="N57">
        <v>1.739983060785719</v>
      </c>
    </row>
    <row r="58" spans="3:14">
      <c r="C58" s="61">
        <v>44197</v>
      </c>
      <c r="D58">
        <v>129.17970275878909</v>
      </c>
      <c r="E58">
        <v>1.2824571766095687</v>
      </c>
      <c r="M58" s="78" t="s">
        <v>513</v>
      </c>
      <c r="N58">
        <v>1.3381183317167797</v>
      </c>
    </row>
    <row r="59" spans="3:14">
      <c r="C59" s="61">
        <v>44228</v>
      </c>
      <c r="D59">
        <v>118.7051544189453</v>
      </c>
      <c r="E59">
        <v>1.2824571766095687</v>
      </c>
      <c r="M59" s="78" t="s">
        <v>510</v>
      </c>
      <c r="N59">
        <v>2.4075881106759969</v>
      </c>
    </row>
    <row r="60" spans="3:14">
      <c r="C60" s="61">
        <v>44256</v>
      </c>
      <c r="D60">
        <v>119.7550964355469</v>
      </c>
      <c r="E60">
        <v>1.2824571766095687</v>
      </c>
      <c r="M60" s="78" t="s">
        <v>507</v>
      </c>
      <c r="N60">
        <v>1.2290520457851135</v>
      </c>
    </row>
    <row r="61" spans="3:14">
      <c r="C61" s="61">
        <v>44287</v>
      </c>
      <c r="D61">
        <v>128.8825378417969</v>
      </c>
      <c r="E61">
        <v>1.1322250029793828</v>
      </c>
      <c r="M61" s="78" t="s">
        <v>504</v>
      </c>
      <c r="N61">
        <v>1.5394903651115619</v>
      </c>
    </row>
    <row r="62" spans="3:14">
      <c r="C62" s="61">
        <v>44317</v>
      </c>
      <c r="D62">
        <v>122.16685485839839</v>
      </c>
      <c r="E62">
        <v>1.1322250029793828</v>
      </c>
      <c r="M62" s="78" t="s">
        <v>501</v>
      </c>
      <c r="N62">
        <v>1.6181221605249874</v>
      </c>
    </row>
    <row r="63" spans="3:14">
      <c r="C63" s="61">
        <v>44348</v>
      </c>
      <c r="D63">
        <v>134.50279235839841</v>
      </c>
      <c r="E63">
        <v>1.1322250029793828</v>
      </c>
      <c r="M63" s="78" t="s">
        <v>498</v>
      </c>
      <c r="N63">
        <v>1.948420656806217</v>
      </c>
    </row>
    <row r="64" spans="3:14">
      <c r="C64" s="61">
        <v>44378</v>
      </c>
      <c r="D64">
        <v>143.24311828613281</v>
      </c>
      <c r="E64">
        <v>1.0066409724281056</v>
      </c>
      <c r="M64" s="78" t="s">
        <v>495</v>
      </c>
      <c r="N64">
        <v>1.2763689819919148</v>
      </c>
    </row>
    <row r="65" spans="3:14">
      <c r="C65" s="61">
        <v>44409</v>
      </c>
      <c r="D65">
        <v>149.10601806640619</v>
      </c>
      <c r="E65">
        <v>1.0066409724281056</v>
      </c>
      <c r="M65" s="78" t="s">
        <v>492</v>
      </c>
      <c r="N65">
        <v>1.2783619258439403</v>
      </c>
    </row>
    <row r="66" spans="3:14">
      <c r="C66" s="61">
        <v>44440</v>
      </c>
      <c r="D66">
        <v>139.1695251464844</v>
      </c>
      <c r="E66">
        <v>1.0066409724281056</v>
      </c>
      <c r="M66" s="78" t="s">
        <v>489</v>
      </c>
      <c r="N66">
        <v>1.5527845036319612</v>
      </c>
    </row>
    <row r="67" spans="3:14">
      <c r="C67" s="61">
        <v>44470</v>
      </c>
      <c r="D67">
        <v>147.33283996582031</v>
      </c>
      <c r="E67">
        <v>2.6907990314769976</v>
      </c>
      <c r="M67" s="78" t="s">
        <v>486</v>
      </c>
      <c r="N67">
        <v>2.6907990314769976</v>
      </c>
    </row>
    <row r="68" spans="3:14">
      <c r="C68" s="61">
        <v>44501</v>
      </c>
      <c r="D68">
        <v>162.57756042480469</v>
      </c>
      <c r="E68">
        <v>2.6907990314769976</v>
      </c>
      <c r="M68" s="78" t="s">
        <v>483</v>
      </c>
      <c r="N68">
        <v>1.0066409724281056</v>
      </c>
    </row>
    <row r="69" spans="3:14">
      <c r="C69" s="61">
        <v>44531</v>
      </c>
      <c r="D69">
        <v>174.90037536621091</v>
      </c>
      <c r="E69">
        <v>2.6907990314769976</v>
      </c>
      <c r="M69" s="78" t="s">
        <v>480</v>
      </c>
      <c r="N69">
        <v>1.1322250029793828</v>
      </c>
    </row>
    <row r="70" spans="3:14">
      <c r="C70" s="61">
        <v>44562</v>
      </c>
      <c r="D70">
        <v>172.15232849121091</v>
      </c>
      <c r="E70">
        <v>1.5527845036319612</v>
      </c>
      <c r="M70" s="78" t="s">
        <v>477</v>
      </c>
      <c r="N70">
        <v>1.2824571766095687</v>
      </c>
    </row>
    <row r="71" spans="3:14">
      <c r="C71" s="61">
        <v>44593</v>
      </c>
      <c r="D71">
        <v>162.6375427246094</v>
      </c>
      <c r="E71">
        <v>1.5527845036319612</v>
      </c>
    </row>
    <row r="72" spans="3:14">
      <c r="C72" s="61">
        <v>44621</v>
      </c>
      <c r="D72">
        <v>172.20399475097659</v>
      </c>
      <c r="E72">
        <v>1.5527845036319612</v>
      </c>
    </row>
    <row r="73" spans="3:14">
      <c r="C73" s="61">
        <v>44652</v>
      </c>
      <c r="D73">
        <v>155.47767639160159</v>
      </c>
      <c r="E73">
        <v>1.2783619258439403</v>
      </c>
    </row>
    <row r="74" spans="3:14">
      <c r="C74" s="61">
        <v>44682</v>
      </c>
      <c r="D74">
        <v>146.7890930175781</v>
      </c>
      <c r="E74">
        <v>1.2783619258439403</v>
      </c>
    </row>
    <row r="75" spans="3:14">
      <c r="C75" s="61">
        <v>44713</v>
      </c>
      <c r="D75">
        <v>135.0342102050781</v>
      </c>
      <c r="E75">
        <v>1.2783619258439403</v>
      </c>
    </row>
    <row r="76" spans="3:14">
      <c r="C76" s="61">
        <v>44743</v>
      </c>
      <c r="D76">
        <v>160.50617980957031</v>
      </c>
      <c r="E76">
        <v>1.2763689819919148</v>
      </c>
    </row>
    <row r="77" spans="3:14">
      <c r="C77" s="61">
        <v>44774</v>
      </c>
      <c r="D77">
        <v>155.28143310546881</v>
      </c>
      <c r="E77">
        <v>1.2763689819919148</v>
      </c>
    </row>
    <row r="78" spans="3:14">
      <c r="C78" s="61">
        <v>44805</v>
      </c>
      <c r="D78">
        <v>136.6855773925781</v>
      </c>
      <c r="E78">
        <v>1.2763689819919148</v>
      </c>
    </row>
    <row r="79" spans="3:14">
      <c r="C79" s="61">
        <v>44835</v>
      </c>
      <c r="D79">
        <v>151.65965270996091</v>
      </c>
      <c r="E79">
        <v>1.948420656806217</v>
      </c>
    </row>
    <row r="80" spans="3:14">
      <c r="C80" s="61">
        <v>44866</v>
      </c>
      <c r="D80">
        <v>146.4078063964844</v>
      </c>
      <c r="E80">
        <v>1.948420656806217</v>
      </c>
    </row>
    <row r="81" spans="3:5">
      <c r="C81" s="61">
        <v>44896</v>
      </c>
      <c r="D81">
        <v>128.7193603515625</v>
      </c>
      <c r="E81">
        <v>1.948420656806217</v>
      </c>
    </row>
    <row r="82" spans="3:5">
      <c r="C82" s="61">
        <v>44927</v>
      </c>
      <c r="D82">
        <v>142.9455261230469</v>
      </c>
      <c r="E82">
        <v>1.6181221605249874</v>
      </c>
    </row>
    <row r="83" spans="3:5">
      <c r="C83" s="61">
        <v>44958</v>
      </c>
      <c r="D83">
        <v>146.0364685058594</v>
      </c>
      <c r="E83">
        <v>1.6181221605249874</v>
      </c>
    </row>
    <row r="84" spans="3:5">
      <c r="C84" s="61">
        <v>44986</v>
      </c>
      <c r="D84">
        <v>163.6129455566406</v>
      </c>
      <c r="E84">
        <v>1.6181221605249874</v>
      </c>
    </row>
    <row r="85" spans="3:5">
      <c r="C85" s="61">
        <v>45017</v>
      </c>
      <c r="D85">
        <v>168.3556213378906</v>
      </c>
      <c r="E85">
        <v>1.5394903651115619</v>
      </c>
    </row>
    <row r="86" spans="3:5">
      <c r="C86" s="61">
        <v>45047</v>
      </c>
      <c r="D86">
        <v>175.86653137207031</v>
      </c>
      <c r="E86">
        <v>1.5394903651115619</v>
      </c>
    </row>
    <row r="87" spans="3:5">
      <c r="C87" s="61">
        <v>45078</v>
      </c>
      <c r="D87">
        <v>192.72224426269531</v>
      </c>
      <c r="E87">
        <v>1.5394903651115619</v>
      </c>
    </row>
    <row r="88" spans="3:5">
      <c r="C88" s="61">
        <v>45108</v>
      </c>
      <c r="D88">
        <v>195.18626403808591</v>
      </c>
      <c r="E88">
        <v>1.2290520457851135</v>
      </c>
    </row>
    <row r="89" spans="3:5">
      <c r="C89" s="61">
        <v>45139</v>
      </c>
      <c r="D89">
        <v>186.6614685058594</v>
      </c>
      <c r="E89">
        <v>1.2290520457851135</v>
      </c>
    </row>
    <row r="90" spans="3:5">
      <c r="C90" s="61">
        <v>45170</v>
      </c>
      <c r="D90">
        <v>170.33836364746091</v>
      </c>
      <c r="E90">
        <v>1.2290520457851135</v>
      </c>
    </row>
    <row r="91" spans="3:5">
      <c r="C91" s="61">
        <v>45200</v>
      </c>
      <c r="D91">
        <v>169.90061950683591</v>
      </c>
      <c r="E91">
        <v>2.4075881106759969</v>
      </c>
    </row>
    <row r="92" spans="3:5">
      <c r="C92" s="61">
        <v>45231</v>
      </c>
      <c r="D92">
        <v>188.98295593261719</v>
      </c>
      <c r="E92">
        <v>2.4075881106759969</v>
      </c>
    </row>
    <row r="93" spans="3:5">
      <c r="C93" s="61">
        <v>45261</v>
      </c>
      <c r="D93">
        <v>191.80218505859381</v>
      </c>
      <c r="E93">
        <v>2.4075881106759969</v>
      </c>
    </row>
    <row r="94" spans="3:5">
      <c r="C94" s="61">
        <v>45292</v>
      </c>
      <c r="D94">
        <v>183.7029113769531</v>
      </c>
      <c r="E94">
        <v>1.3381183317167797</v>
      </c>
    </row>
    <row r="95" spans="3:5">
      <c r="C95" s="61">
        <v>45323</v>
      </c>
      <c r="D95">
        <v>180.06671142578119</v>
      </c>
      <c r="E95">
        <v>1.3381183317167797</v>
      </c>
    </row>
    <row r="96" spans="3:5">
      <c r="C96" s="61">
        <v>45352</v>
      </c>
      <c r="D96">
        <v>171.04972839355469</v>
      </c>
      <c r="E96">
        <v>1.3381183317167797</v>
      </c>
    </row>
    <row r="97" spans="3:5">
      <c r="C97" s="61">
        <v>45383</v>
      </c>
      <c r="D97">
        <v>169.9026184082031</v>
      </c>
      <c r="E97">
        <v>1.739983060785719</v>
      </c>
    </row>
    <row r="98" spans="3:5">
      <c r="C98" s="61">
        <v>45413</v>
      </c>
      <c r="D98">
        <v>191.76762390136719</v>
      </c>
      <c r="E98">
        <v>1.739983060785719</v>
      </c>
    </row>
    <row r="99" spans="3:5">
      <c r="C99" s="61">
        <v>45444</v>
      </c>
      <c r="D99">
        <v>210.37648010253909</v>
      </c>
      <c r="E99">
        <v>1.739983060785719</v>
      </c>
    </row>
    <row r="100" spans="3:5">
      <c r="C100" s="61">
        <v>45474</v>
      </c>
      <c r="D100">
        <v>221.8232421875</v>
      </c>
    </row>
    <row r="101" spans="3:5">
      <c r="C101" s="61">
        <v>45505</v>
      </c>
      <c r="D101">
        <v>228.73524475097659</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2BC41B-6519-4B5B-AF5D-33C9CE2AD0A1}">
  <dimension ref="A1:AQ118"/>
  <sheetViews>
    <sheetView workbookViewId="0">
      <selection activeCell="R11" sqref="R11"/>
    </sheetView>
  </sheetViews>
  <sheetFormatPr defaultRowHeight="14.4"/>
  <cols>
    <col min="1" max="1" width="14" customWidth="1"/>
    <col min="2" max="2" width="9.88671875" bestFit="1" customWidth="1"/>
    <col min="4" max="4" width="12" bestFit="1" customWidth="1"/>
    <col min="5" max="5" width="12.21875" bestFit="1" customWidth="1"/>
  </cols>
  <sheetData>
    <row r="1" spans="1:43">
      <c r="A1" s="78"/>
      <c r="B1" s="78" t="s">
        <v>516</v>
      </c>
      <c r="C1" s="78" t="s">
        <v>513</v>
      </c>
      <c r="D1" s="78" t="s">
        <v>510</v>
      </c>
      <c r="E1" s="78" t="s">
        <v>507</v>
      </c>
      <c r="F1" s="78" t="s">
        <v>504</v>
      </c>
      <c r="G1" s="78" t="s">
        <v>501</v>
      </c>
      <c r="H1" s="78" t="s">
        <v>498</v>
      </c>
      <c r="I1" s="78" t="s">
        <v>495</v>
      </c>
      <c r="J1" s="78" t="s">
        <v>492</v>
      </c>
      <c r="K1" s="78" t="s">
        <v>489</v>
      </c>
      <c r="L1" s="78" t="s">
        <v>486</v>
      </c>
      <c r="M1" s="78" t="s">
        <v>483</v>
      </c>
      <c r="N1" s="78" t="s">
        <v>480</v>
      </c>
      <c r="O1" s="78" t="s">
        <v>477</v>
      </c>
      <c r="P1" s="78" t="s">
        <v>474</v>
      </c>
      <c r="Q1" s="78" t="s">
        <v>464</v>
      </c>
      <c r="R1" s="78" t="s">
        <v>467</v>
      </c>
      <c r="S1" s="78" t="s">
        <v>470</v>
      </c>
      <c r="T1" s="78" t="s">
        <v>531</v>
      </c>
      <c r="U1" s="78" t="s">
        <v>528</v>
      </c>
      <c r="V1" s="78" t="s">
        <v>525</v>
      </c>
      <c r="W1" s="78" t="s">
        <v>522</v>
      </c>
      <c r="X1" s="78" t="s">
        <v>535</v>
      </c>
      <c r="Y1" s="78" t="s">
        <v>536</v>
      </c>
      <c r="Z1" s="78" t="s">
        <v>537</v>
      </c>
      <c r="AA1" s="78" t="s">
        <v>538</v>
      </c>
      <c r="AB1" s="78" t="s">
        <v>539</v>
      </c>
      <c r="AC1" s="78" t="s">
        <v>540</v>
      </c>
      <c r="AD1" s="78" t="s">
        <v>541</v>
      </c>
      <c r="AE1" s="78" t="s">
        <v>542</v>
      </c>
      <c r="AF1" s="78" t="s">
        <v>543</v>
      </c>
      <c r="AG1" s="78" t="s">
        <v>544</v>
      </c>
      <c r="AH1" s="78" t="s">
        <v>545</v>
      </c>
      <c r="AI1" s="78" t="s">
        <v>546</v>
      </c>
      <c r="AJ1" s="78" t="s">
        <v>547</v>
      </c>
      <c r="AK1" s="78" t="s">
        <v>548</v>
      </c>
      <c r="AL1" s="78" t="s">
        <v>549</v>
      </c>
      <c r="AM1" s="78" t="s">
        <v>550</v>
      </c>
      <c r="AN1" s="78" t="s">
        <v>551</v>
      </c>
      <c r="AO1" s="78" t="s">
        <v>552</v>
      </c>
      <c r="AP1" s="78" t="s">
        <v>553</v>
      </c>
      <c r="AQ1" s="78" t="s">
        <v>554</v>
      </c>
    </row>
    <row r="2" spans="1:43">
      <c r="A2" s="71" t="s">
        <v>205</v>
      </c>
      <c r="B2" s="71">
        <v>23322</v>
      </c>
      <c r="C2" s="71">
        <v>20965</v>
      </c>
      <c r="D2" s="71">
        <v>9118</v>
      </c>
      <c r="E2" s="71">
        <v>20666</v>
      </c>
      <c r="F2" s="71">
        <v>19827</v>
      </c>
      <c r="G2" s="71">
        <v>17834</v>
      </c>
      <c r="H2" s="71">
        <v>4566</v>
      </c>
      <c r="I2" s="71">
        <v>16915</v>
      </c>
      <c r="J2" s="71">
        <v>17758</v>
      </c>
      <c r="K2" s="71">
        <v>20046</v>
      </c>
      <c r="L2" s="71">
        <v>9140</v>
      </c>
      <c r="M2" s="71">
        <v>18730</v>
      </c>
      <c r="N2" s="71">
        <v>16258</v>
      </c>
      <c r="O2" s="71">
        <v>17090</v>
      </c>
      <c r="P2" s="71">
        <v>7427</v>
      </c>
      <c r="Q2" s="71">
        <v>14428</v>
      </c>
      <c r="R2" s="71">
        <v>13929</v>
      </c>
      <c r="S2" s="71">
        <v>13737</v>
      </c>
      <c r="T2" s="71">
        <v>7135</v>
      </c>
      <c r="U2" s="71">
        <v>10433</v>
      </c>
      <c r="V2" s="71">
        <v>12057</v>
      </c>
      <c r="W2" s="71">
        <v>10955</v>
      </c>
      <c r="X2" s="71">
        <v>6335</v>
      </c>
      <c r="Y2" s="71">
        <v>10055</v>
      </c>
      <c r="Z2" s="71">
        <v>7438</v>
      </c>
      <c r="AA2" s="71">
        <v>9217</v>
      </c>
      <c r="AB2" s="71">
        <v>4941</v>
      </c>
      <c r="AC2" s="71">
        <v>10308</v>
      </c>
      <c r="AD2" s="71">
        <v>8722</v>
      </c>
      <c r="AE2" s="71">
        <v>8965</v>
      </c>
      <c r="AF2" s="71">
        <v>4598</v>
      </c>
      <c r="AG2" s="71">
        <v>9386</v>
      </c>
      <c r="AH2" s="71">
        <v>5809</v>
      </c>
      <c r="AI2" s="71">
        <v>8059</v>
      </c>
      <c r="AJ2" s="71">
        <v>3574</v>
      </c>
      <c r="AK2" s="71">
        <v>7238</v>
      </c>
      <c r="AL2" s="71">
        <v>5035</v>
      </c>
      <c r="AM2" s="71">
        <v>8179</v>
      </c>
      <c r="AN2" s="71">
        <v>2949</v>
      </c>
      <c r="AO2" s="71">
        <v>7072</v>
      </c>
      <c r="AP2" s="71">
        <v>8184</v>
      </c>
      <c r="AQ2" s="71">
        <v>8907</v>
      </c>
    </row>
    <row r="3" spans="1:43" ht="27.6">
      <c r="A3" s="79" t="s">
        <v>534</v>
      </c>
      <c r="B3" s="79">
        <v>7469</v>
      </c>
      <c r="C3" s="79">
        <v>7472</v>
      </c>
      <c r="D3" s="79">
        <v>7468</v>
      </c>
      <c r="E3" s="79">
        <v>7462</v>
      </c>
      <c r="F3" s="79">
        <v>7472</v>
      </c>
      <c r="G3" s="79">
        <v>7464</v>
      </c>
      <c r="H3" s="79">
        <v>7473</v>
      </c>
      <c r="I3" s="79">
        <v>7485</v>
      </c>
      <c r="J3" s="79">
        <v>7540</v>
      </c>
      <c r="K3" s="79">
        <v>7534</v>
      </c>
      <c r="L3" s="79">
        <v>7555</v>
      </c>
      <c r="M3" s="79">
        <v>7567</v>
      </c>
      <c r="N3" s="79">
        <v>7608</v>
      </c>
      <c r="O3" s="79">
        <v>7597</v>
      </c>
      <c r="P3" s="79">
        <v>7616</v>
      </c>
      <c r="Q3" s="79">
        <v>7637</v>
      </c>
      <c r="R3" s="79">
        <v>7683</v>
      </c>
      <c r="S3" s="79">
        <v>7675</v>
      </c>
      <c r="T3" s="79">
        <v>7691</v>
      </c>
      <c r="U3" s="79">
        <v>7710</v>
      </c>
      <c r="V3" s="79">
        <v>7753</v>
      </c>
      <c r="W3" s="79">
        <v>7744</v>
      </c>
      <c r="X3" s="79">
        <v>7768</v>
      </c>
      <c r="Y3" s="79">
        <v>7766</v>
      </c>
      <c r="Z3" s="79">
        <v>7794</v>
      </c>
      <c r="AA3" s="79">
        <v>7794</v>
      </c>
      <c r="AB3" s="79">
        <v>7710</v>
      </c>
      <c r="AC3" s="79">
        <v>7799</v>
      </c>
      <c r="AD3" s="79">
        <v>7832</v>
      </c>
      <c r="AE3" s="79">
        <v>7813</v>
      </c>
      <c r="AF3" s="79">
        <v>7830</v>
      </c>
      <c r="AG3" s="79">
        <v>7876</v>
      </c>
      <c r="AH3" s="79">
        <v>8013</v>
      </c>
      <c r="AI3" s="79">
        <v>7985</v>
      </c>
      <c r="AJ3" s="79">
        <v>8051</v>
      </c>
      <c r="AK3" s="79">
        <v>8084</v>
      </c>
      <c r="AL3" s="79">
        <v>8254</v>
      </c>
      <c r="AM3" s="79">
        <v>8237</v>
      </c>
      <c r="AN3" s="79">
        <v>8297</v>
      </c>
      <c r="AO3" s="79">
        <v>8351</v>
      </c>
      <c r="AP3" s="79">
        <v>8399</v>
      </c>
      <c r="AQ3" s="79">
        <v>8367</v>
      </c>
    </row>
    <row r="4" spans="1:43">
      <c r="A4" t="s">
        <v>533</v>
      </c>
      <c r="B4">
        <f>B2/B3</f>
        <v>3.1225063596197615</v>
      </c>
      <c r="C4">
        <f t="shared" ref="C4:AQ4" si="0">C2/C3</f>
        <v>2.8058083511777303</v>
      </c>
      <c r="D4">
        <f t="shared" si="0"/>
        <v>1.2209426888055703</v>
      </c>
      <c r="E4">
        <f t="shared" si="0"/>
        <v>2.7694987938890376</v>
      </c>
      <c r="F4">
        <f t="shared" si="0"/>
        <v>2.6535064239828694</v>
      </c>
      <c r="G4">
        <f t="shared" si="0"/>
        <v>2.3893354769560555</v>
      </c>
      <c r="H4">
        <f t="shared" si="0"/>
        <v>0.61099959855479724</v>
      </c>
      <c r="I4">
        <f t="shared" si="0"/>
        <v>2.2598530394121576</v>
      </c>
      <c r="J4">
        <f t="shared" si="0"/>
        <v>2.3551724137931034</v>
      </c>
      <c r="K4">
        <f t="shared" si="0"/>
        <v>2.6607379877886914</v>
      </c>
      <c r="L4">
        <f t="shared" si="0"/>
        <v>1.2097948378557246</v>
      </c>
      <c r="M4">
        <f t="shared" si="0"/>
        <v>2.4752213558874057</v>
      </c>
      <c r="N4">
        <f t="shared" si="0"/>
        <v>2.1369610935856991</v>
      </c>
      <c r="O4">
        <f t="shared" si="0"/>
        <v>2.2495721995524551</v>
      </c>
      <c r="P4">
        <f t="shared" si="0"/>
        <v>0.9751838235294118</v>
      </c>
      <c r="Q4">
        <f t="shared" si="0"/>
        <v>1.8892235170878617</v>
      </c>
      <c r="R4">
        <f t="shared" si="0"/>
        <v>1.8129636860601328</v>
      </c>
      <c r="S4">
        <f t="shared" si="0"/>
        <v>1.7898371335504886</v>
      </c>
      <c r="T4">
        <f t="shared" si="0"/>
        <v>0.92770771031075283</v>
      </c>
      <c r="U4">
        <f t="shared" si="0"/>
        <v>1.3531776913099871</v>
      </c>
      <c r="V4">
        <f t="shared" si="0"/>
        <v>1.5551399458274215</v>
      </c>
      <c r="W4">
        <f t="shared" si="0"/>
        <v>1.4146435950413223</v>
      </c>
      <c r="X4">
        <f t="shared" si="0"/>
        <v>0.81552523171987645</v>
      </c>
      <c r="Y4">
        <f t="shared" si="0"/>
        <v>1.2947463301570949</v>
      </c>
      <c r="Z4">
        <f t="shared" si="0"/>
        <v>0.95432383885039773</v>
      </c>
      <c r="AA4">
        <f t="shared" si="0"/>
        <v>1.182576340774955</v>
      </c>
      <c r="AB4">
        <f t="shared" si="0"/>
        <v>0.64085603112840472</v>
      </c>
      <c r="AC4">
        <f t="shared" si="0"/>
        <v>1.3217079112706758</v>
      </c>
      <c r="AD4">
        <f t="shared" si="0"/>
        <v>1.1136363636363635</v>
      </c>
      <c r="AE4">
        <f t="shared" si="0"/>
        <v>1.1474465634199411</v>
      </c>
      <c r="AF4">
        <f t="shared" si="0"/>
        <v>0.58722860791826315</v>
      </c>
      <c r="AG4">
        <f t="shared" si="0"/>
        <v>1.1917216861350939</v>
      </c>
      <c r="AH4">
        <f t="shared" si="0"/>
        <v>0.72494696118806934</v>
      </c>
      <c r="AI4">
        <f t="shared" si="0"/>
        <v>1.0092673763306199</v>
      </c>
      <c r="AJ4">
        <f t="shared" si="0"/>
        <v>0.44392000993665381</v>
      </c>
      <c r="AK4">
        <f t="shared" si="0"/>
        <v>0.89534883720930236</v>
      </c>
      <c r="AL4">
        <f t="shared" si="0"/>
        <v>0.61000726920281079</v>
      </c>
      <c r="AM4">
        <f t="shared" si="0"/>
        <v>0.99295860143256043</v>
      </c>
      <c r="AN4">
        <f t="shared" si="0"/>
        <v>0.35542967337591902</v>
      </c>
      <c r="AO4">
        <f t="shared" si="0"/>
        <v>0.84684468925877143</v>
      </c>
      <c r="AP4">
        <f t="shared" si="0"/>
        <v>0.97440171448982027</v>
      </c>
      <c r="AQ4">
        <f t="shared" si="0"/>
        <v>1.0645392613840086</v>
      </c>
    </row>
    <row r="17" spans="1:6">
      <c r="A17" s="77"/>
      <c r="B17" s="77"/>
      <c r="C17" s="70" t="s">
        <v>256</v>
      </c>
      <c r="D17" s="70" t="s">
        <v>462</v>
      </c>
      <c r="E17" s="73" t="s">
        <v>533</v>
      </c>
      <c r="F17" s="77"/>
    </row>
    <row r="18" spans="1:6">
      <c r="C18" s="61">
        <v>42736</v>
      </c>
      <c r="D18">
        <v>58.7078857421875</v>
      </c>
      <c r="E18">
        <v>1.1474465634199411</v>
      </c>
    </row>
    <row r="19" spans="1:6">
      <c r="C19" s="61">
        <v>42767</v>
      </c>
      <c r="D19">
        <v>58.099464416503913</v>
      </c>
      <c r="E19">
        <v>1.1474465634199411</v>
      </c>
    </row>
    <row r="20" spans="1:6">
      <c r="C20" s="61">
        <v>42795</v>
      </c>
      <c r="D20">
        <v>60.169258117675781</v>
      </c>
      <c r="E20">
        <v>1.1474465634199411</v>
      </c>
    </row>
    <row r="21" spans="1:6">
      <c r="C21" s="61">
        <v>42826</v>
      </c>
      <c r="D21">
        <v>62.544589996337891</v>
      </c>
      <c r="E21">
        <v>1.1136363636363635</v>
      </c>
    </row>
    <row r="22" spans="1:6">
      <c r="C22" s="61">
        <v>42856</v>
      </c>
      <c r="D22">
        <v>63.805366516113281</v>
      </c>
      <c r="E22">
        <v>1.1136363636363635</v>
      </c>
    </row>
    <row r="23" spans="1:6">
      <c r="C23" s="61">
        <v>42887</v>
      </c>
      <c r="D23">
        <v>63.334945678710938</v>
      </c>
      <c r="E23">
        <v>1.1136363636363635</v>
      </c>
    </row>
    <row r="24" spans="1:6">
      <c r="C24" s="61">
        <v>42917</v>
      </c>
      <c r="D24">
        <v>66.798934936523438</v>
      </c>
      <c r="E24">
        <v>1.3217079112706758</v>
      </c>
    </row>
    <row r="25" spans="1:6">
      <c r="C25" s="61">
        <v>42948</v>
      </c>
      <c r="D25">
        <v>68.700897216796875</v>
      </c>
      <c r="E25">
        <v>1.3217079112706758</v>
      </c>
    </row>
    <row r="26" spans="1:6">
      <c r="C26" s="61">
        <v>42979</v>
      </c>
      <c r="D26">
        <v>68.80828857421875</v>
      </c>
      <c r="E26">
        <v>1.3217079112706758</v>
      </c>
    </row>
    <row r="27" spans="1:6">
      <c r="C27" s="61">
        <v>43009</v>
      </c>
      <c r="D27">
        <v>76.835472106933594</v>
      </c>
      <c r="E27">
        <v>0.64085603112840472</v>
      </c>
    </row>
    <row r="28" spans="1:6">
      <c r="C28" s="61">
        <v>43040</v>
      </c>
      <c r="D28">
        <v>77.749946594238281</v>
      </c>
      <c r="E28">
        <v>0.64085603112840472</v>
      </c>
    </row>
    <row r="29" spans="1:6">
      <c r="C29" s="61">
        <v>43070</v>
      </c>
      <c r="D29">
        <v>79.41229248046875</v>
      </c>
      <c r="E29">
        <v>0.64085603112840472</v>
      </c>
    </row>
    <row r="30" spans="1:6">
      <c r="C30" s="61">
        <v>43101</v>
      </c>
      <c r="D30">
        <v>88.203903198242188</v>
      </c>
      <c r="E30">
        <v>1.182576340774955</v>
      </c>
    </row>
    <row r="31" spans="1:6">
      <c r="C31" s="61">
        <v>43132</v>
      </c>
      <c r="D31">
        <v>87.052711486816406</v>
      </c>
      <c r="E31">
        <v>1.182576340774955</v>
      </c>
    </row>
    <row r="32" spans="1:6">
      <c r="C32" s="61">
        <v>43160</v>
      </c>
      <c r="D32">
        <v>85.129829406738281</v>
      </c>
      <c r="E32">
        <v>1.182576340774955</v>
      </c>
    </row>
    <row r="33" spans="3:5">
      <c r="C33" s="61">
        <v>43191</v>
      </c>
      <c r="D33">
        <v>87.228469848632813</v>
      </c>
      <c r="E33">
        <v>0.95432383885039773</v>
      </c>
    </row>
    <row r="34" spans="3:5">
      <c r="C34" s="61">
        <v>43221</v>
      </c>
      <c r="D34">
        <v>92.190567016601563</v>
      </c>
      <c r="E34">
        <v>0.95432383885039773</v>
      </c>
    </row>
    <row r="35" spans="3:5">
      <c r="C35" s="61">
        <v>43252</v>
      </c>
      <c r="D35">
        <v>92.374717712402344</v>
      </c>
      <c r="E35">
        <v>0.95432383885039773</v>
      </c>
    </row>
    <row r="36" spans="3:5">
      <c r="C36" s="61">
        <v>43282</v>
      </c>
      <c r="D36">
        <v>99.372360229492188</v>
      </c>
      <c r="E36">
        <v>1.2947463301570949</v>
      </c>
    </row>
    <row r="37" spans="3:5">
      <c r="C37" s="61">
        <v>43313</v>
      </c>
      <c r="D37">
        <v>105.227165222168</v>
      </c>
      <c r="E37">
        <v>1.2947463301570949</v>
      </c>
    </row>
    <row r="38" spans="3:5">
      <c r="C38" s="61">
        <v>43344</v>
      </c>
      <c r="D38">
        <v>107.55047607421881</v>
      </c>
      <c r="E38">
        <v>1.2947463301570949</v>
      </c>
    </row>
    <row r="39" spans="3:5">
      <c r="C39" s="61">
        <v>43374</v>
      </c>
      <c r="D39">
        <v>100.4412460327148</v>
      </c>
      <c r="E39">
        <v>0.81552523171987645</v>
      </c>
    </row>
    <row r="40" spans="3:5">
      <c r="C40" s="61">
        <v>43405</v>
      </c>
      <c r="D40">
        <v>104.27797698974609</v>
      </c>
      <c r="E40">
        <v>0.81552523171987645</v>
      </c>
    </row>
    <row r="41" spans="3:5">
      <c r="C41" s="61">
        <v>43435</v>
      </c>
      <c r="D41">
        <v>95.926315307617188</v>
      </c>
      <c r="E41">
        <v>0.81552523171987645</v>
      </c>
    </row>
    <row r="42" spans="3:5">
      <c r="C42" s="61">
        <v>43466</v>
      </c>
      <c r="D42">
        <v>98.627410888671875</v>
      </c>
      <c r="E42">
        <v>1.4146435950413223</v>
      </c>
    </row>
    <row r="43" spans="3:5">
      <c r="C43" s="61">
        <v>43497</v>
      </c>
      <c r="D43">
        <v>105.8050918579102</v>
      </c>
      <c r="E43">
        <v>1.4146435950413223</v>
      </c>
    </row>
    <row r="44" spans="3:5">
      <c r="C44" s="61">
        <v>43525</v>
      </c>
      <c r="D44">
        <v>111.8624267578125</v>
      </c>
      <c r="E44">
        <v>1.4146435950413223</v>
      </c>
    </row>
    <row r="45" spans="3:5">
      <c r="C45" s="61">
        <v>43556</v>
      </c>
      <c r="D45">
        <v>123.87005615234381</v>
      </c>
      <c r="E45">
        <v>1.5551399458274215</v>
      </c>
    </row>
    <row r="46" spans="3:5">
      <c r="C46" s="61">
        <v>43586</v>
      </c>
      <c r="D46">
        <v>117.3066482543945</v>
      </c>
      <c r="E46">
        <v>1.5551399458274215</v>
      </c>
    </row>
    <row r="47" spans="3:5">
      <c r="C47" s="61">
        <v>43617</v>
      </c>
      <c r="D47">
        <v>127.5271911621094</v>
      </c>
      <c r="E47">
        <v>1.5551399458274215</v>
      </c>
    </row>
    <row r="48" spans="3:5">
      <c r="C48" s="61">
        <v>43647</v>
      </c>
      <c r="D48">
        <v>129.72630310058591</v>
      </c>
      <c r="E48">
        <v>1.3531776913099871</v>
      </c>
    </row>
    <row r="49" spans="3:5">
      <c r="C49" s="61">
        <v>43678</v>
      </c>
      <c r="D49">
        <v>131.2398986816406</v>
      </c>
      <c r="E49">
        <v>1.3531776913099871</v>
      </c>
    </row>
    <row r="50" spans="3:5">
      <c r="C50" s="61">
        <v>43709</v>
      </c>
      <c r="D50">
        <v>132.79449462890619</v>
      </c>
      <c r="E50">
        <v>1.3531776913099871</v>
      </c>
    </row>
    <row r="51" spans="3:5">
      <c r="C51" s="61">
        <v>43739</v>
      </c>
      <c r="D51">
        <v>136.93980407714841</v>
      </c>
      <c r="E51">
        <v>0.92770771031075283</v>
      </c>
    </row>
    <row r="52" spans="3:5">
      <c r="C52" s="61">
        <v>43770</v>
      </c>
      <c r="D52">
        <v>144.59059143066409</v>
      </c>
      <c r="E52">
        <v>0.92770771031075283</v>
      </c>
    </row>
    <row r="53" spans="3:5">
      <c r="C53" s="61">
        <v>43800</v>
      </c>
      <c r="D53">
        <v>151.1396789550781</v>
      </c>
      <c r="E53">
        <v>0.92770771031075283</v>
      </c>
    </row>
    <row r="54" spans="3:5">
      <c r="C54" s="61">
        <v>43831</v>
      </c>
      <c r="D54">
        <v>163.1484069824219</v>
      </c>
      <c r="E54">
        <v>1.7898371335504886</v>
      </c>
    </row>
    <row r="55" spans="3:5">
      <c r="C55" s="61">
        <v>43862</v>
      </c>
      <c r="D55">
        <v>155.27037048339841</v>
      </c>
      <c r="E55">
        <v>1.7898371335504886</v>
      </c>
    </row>
    <row r="56" spans="3:5">
      <c r="C56" s="61">
        <v>43891</v>
      </c>
      <c r="D56">
        <v>151.5621032714844</v>
      </c>
      <c r="E56">
        <v>1.7898371335504886</v>
      </c>
    </row>
    <row r="57" spans="3:5">
      <c r="C57" s="61">
        <v>43922</v>
      </c>
      <c r="D57">
        <v>172.2239990234375</v>
      </c>
      <c r="E57">
        <v>1.8129636860601328</v>
      </c>
    </row>
    <row r="58" spans="3:5">
      <c r="C58" s="61">
        <v>43952</v>
      </c>
      <c r="D58">
        <v>176.10652160644531</v>
      </c>
      <c r="E58">
        <v>1.8129636860601328</v>
      </c>
    </row>
    <row r="59" spans="3:5">
      <c r="C59" s="61">
        <v>43983</v>
      </c>
      <c r="D59">
        <v>196.1214294433594</v>
      </c>
      <c r="E59">
        <v>1.8129636860601328</v>
      </c>
    </row>
    <row r="60" spans="3:5">
      <c r="C60" s="61">
        <v>44013</v>
      </c>
      <c r="D60">
        <v>197.56694030761719</v>
      </c>
      <c r="E60">
        <v>1.8892235170878617</v>
      </c>
    </row>
    <row r="61" spans="3:5">
      <c r="C61" s="61">
        <v>44044</v>
      </c>
      <c r="D61">
        <v>217.34196472167969</v>
      </c>
      <c r="E61">
        <v>1.8892235170878617</v>
      </c>
    </row>
    <row r="62" spans="3:5">
      <c r="C62" s="61">
        <v>44075</v>
      </c>
      <c r="D62">
        <v>203.18376159667969</v>
      </c>
      <c r="E62">
        <v>1.8892235170878617</v>
      </c>
    </row>
    <row r="63" spans="3:5">
      <c r="C63" s="61">
        <v>44105</v>
      </c>
      <c r="D63">
        <v>195.5908508300781</v>
      </c>
      <c r="E63">
        <v>0.9751838235294118</v>
      </c>
    </row>
    <row r="64" spans="3:5">
      <c r="C64" s="61">
        <v>44136</v>
      </c>
      <c r="D64">
        <v>206.7967224121094</v>
      </c>
      <c r="E64">
        <v>0.9751838235294118</v>
      </c>
    </row>
    <row r="65" spans="3:5">
      <c r="C65" s="61">
        <v>44166</v>
      </c>
      <c r="D65">
        <v>215.42552185058591</v>
      </c>
      <c r="E65">
        <v>0.9751838235294118</v>
      </c>
    </row>
    <row r="66" spans="3:5">
      <c r="C66" s="61">
        <v>44197</v>
      </c>
      <c r="D66">
        <v>224.66552734375</v>
      </c>
      <c r="E66">
        <v>2.2495721995524551</v>
      </c>
    </row>
    <row r="67" spans="3:5">
      <c r="C67" s="61">
        <v>44228</v>
      </c>
      <c r="D67">
        <v>225.0723571777344</v>
      </c>
      <c r="E67">
        <v>2.2495721995524551</v>
      </c>
    </row>
    <row r="68" spans="3:5">
      <c r="C68" s="61">
        <v>44256</v>
      </c>
      <c r="D68">
        <v>228.88165283203119</v>
      </c>
      <c r="E68">
        <v>2.2495721995524551</v>
      </c>
    </row>
    <row r="69" spans="3:5">
      <c r="C69" s="61">
        <v>44287</v>
      </c>
      <c r="D69">
        <v>244.81219482421881</v>
      </c>
      <c r="E69">
        <v>2.1369610935856991</v>
      </c>
    </row>
    <row r="70" spans="3:5">
      <c r="C70" s="61">
        <v>44317</v>
      </c>
      <c r="D70">
        <v>242.3852844238281</v>
      </c>
      <c r="E70">
        <v>2.1369610935856991</v>
      </c>
    </row>
    <row r="71" spans="3:5">
      <c r="C71" s="61">
        <v>44348</v>
      </c>
      <c r="D71">
        <v>263.592529296875</v>
      </c>
      <c r="E71">
        <v>2.1369610935856991</v>
      </c>
    </row>
    <row r="72" spans="3:5">
      <c r="C72" s="61">
        <v>44378</v>
      </c>
      <c r="D72">
        <v>277.22470092773438</v>
      </c>
      <c r="E72">
        <v>2.4752213558874057</v>
      </c>
    </row>
    <row r="73" spans="3:5">
      <c r="C73" s="61">
        <v>44409</v>
      </c>
      <c r="D73">
        <v>293.73690795898438</v>
      </c>
      <c r="E73">
        <v>2.4752213558874057</v>
      </c>
    </row>
    <row r="74" spans="3:5">
      <c r="C74" s="61">
        <v>44440</v>
      </c>
      <c r="D74">
        <v>274.8404541015625</v>
      </c>
      <c r="E74">
        <v>2.4752213558874057</v>
      </c>
    </row>
    <row r="75" spans="3:5">
      <c r="C75" s="61">
        <v>44470</v>
      </c>
      <c r="D75">
        <v>323.29238891601563</v>
      </c>
      <c r="E75">
        <v>1.2097948378557246</v>
      </c>
    </row>
    <row r="76" spans="3:5">
      <c r="C76" s="61">
        <v>44501</v>
      </c>
      <c r="D76">
        <v>322.2882080078125</v>
      </c>
      <c r="E76">
        <v>1.2097948378557246</v>
      </c>
    </row>
    <row r="77" spans="3:5">
      <c r="C77" s="61">
        <v>44531</v>
      </c>
      <c r="D77">
        <v>328.47427368164063</v>
      </c>
      <c r="E77">
        <v>1.2097948378557246</v>
      </c>
    </row>
    <row r="78" spans="3:5">
      <c r="C78" s="61">
        <v>44562</v>
      </c>
      <c r="D78">
        <v>303.72537231445313</v>
      </c>
      <c r="E78">
        <v>2.6607379877886914</v>
      </c>
    </row>
    <row r="79" spans="3:5">
      <c r="C79" s="61">
        <v>44593</v>
      </c>
      <c r="D79">
        <v>291.81967163085938</v>
      </c>
      <c r="E79">
        <v>2.6607379877886914</v>
      </c>
    </row>
    <row r="80" spans="3:5">
      <c r="C80" s="61">
        <v>44621</v>
      </c>
      <c r="D80">
        <v>301.74020385742188</v>
      </c>
      <c r="E80">
        <v>2.6607379877886914</v>
      </c>
    </row>
    <row r="81" spans="3:15">
      <c r="C81" s="61">
        <v>44652</v>
      </c>
      <c r="D81">
        <v>271.60638427734381</v>
      </c>
      <c r="E81">
        <v>2.3551724137931034</v>
      </c>
    </row>
    <row r="82" spans="3:15">
      <c r="C82" s="61">
        <v>44682</v>
      </c>
      <c r="D82">
        <v>266.07675170898438</v>
      </c>
      <c r="E82">
        <v>2.3551724137931034</v>
      </c>
    </row>
    <row r="83" spans="3:15">
      <c r="C83" s="61">
        <v>44713</v>
      </c>
      <c r="D83">
        <v>251.94267272949219</v>
      </c>
      <c r="E83">
        <v>2.3551724137931034</v>
      </c>
    </row>
    <row r="84" spans="3:15">
      <c r="C84" s="61">
        <v>44743</v>
      </c>
      <c r="D84">
        <v>275.39767456054688</v>
      </c>
      <c r="E84">
        <v>2.2598530394121576</v>
      </c>
    </row>
    <row r="85" spans="3:15">
      <c r="C85" s="61">
        <v>44774</v>
      </c>
      <c r="D85">
        <v>256.494384765625</v>
      </c>
      <c r="E85">
        <v>2.2598530394121576</v>
      </c>
    </row>
    <row r="86" spans="3:15">
      <c r="C86" s="61">
        <v>44805</v>
      </c>
      <c r="D86">
        <v>228.95298767089841</v>
      </c>
      <c r="E86">
        <v>2.2598530394121576</v>
      </c>
    </row>
    <row r="87" spans="3:15">
      <c r="C87" s="61">
        <v>44835</v>
      </c>
      <c r="D87">
        <v>228.196044921875</v>
      </c>
      <c r="E87">
        <v>0.61099959855479724</v>
      </c>
    </row>
    <row r="88" spans="3:15">
      <c r="C88" s="61">
        <v>44866</v>
      </c>
      <c r="D88">
        <v>250.8160705566406</v>
      </c>
      <c r="E88">
        <v>0.61099959855479724</v>
      </c>
    </row>
    <row r="89" spans="3:15">
      <c r="C89" s="61">
        <v>44896</v>
      </c>
      <c r="D89">
        <v>236.42012023925781</v>
      </c>
      <c r="E89">
        <v>0.61099959855479724</v>
      </c>
      <c r="N89" s="78" t="s">
        <v>516</v>
      </c>
      <c r="O89">
        <v>3.1225063596197615</v>
      </c>
    </row>
    <row r="90" spans="3:15">
      <c r="C90" s="61">
        <v>44927</v>
      </c>
      <c r="D90">
        <v>244.29685974121091</v>
      </c>
      <c r="E90">
        <v>2.3893354769560555</v>
      </c>
      <c r="N90" s="78" t="s">
        <v>513</v>
      </c>
      <c r="O90">
        <v>2.8058083511777303</v>
      </c>
    </row>
    <row r="91" spans="3:15">
      <c r="C91" s="61">
        <v>44958</v>
      </c>
      <c r="D91">
        <v>245.88401794433591</v>
      </c>
      <c r="E91">
        <v>2.3893354769560555</v>
      </c>
      <c r="N91" s="78" t="s">
        <v>510</v>
      </c>
      <c r="O91">
        <v>1.2209426888055703</v>
      </c>
    </row>
    <row r="92" spans="3:15">
      <c r="C92" s="61">
        <v>44986</v>
      </c>
      <c r="D92">
        <v>284.92471313476563</v>
      </c>
      <c r="E92">
        <v>2.3893354769560555</v>
      </c>
      <c r="N92" s="78" t="s">
        <v>507</v>
      </c>
      <c r="O92">
        <v>2.7694987938890376</v>
      </c>
    </row>
    <row r="93" spans="3:15">
      <c r="C93" s="61">
        <v>45017</v>
      </c>
      <c r="D93">
        <v>303.66275024414063</v>
      </c>
      <c r="E93">
        <v>2.6535064239828694</v>
      </c>
      <c r="N93" s="78" t="s">
        <v>504</v>
      </c>
      <c r="O93">
        <v>2.6535064239828694</v>
      </c>
    </row>
    <row r="94" spans="3:15">
      <c r="C94" s="61">
        <v>45047</v>
      </c>
      <c r="D94">
        <v>324.54534912109381</v>
      </c>
      <c r="E94">
        <v>2.6535064239828694</v>
      </c>
      <c r="N94" s="78" t="s">
        <v>501</v>
      </c>
      <c r="O94">
        <v>2.3893354769560555</v>
      </c>
    </row>
    <row r="95" spans="3:15">
      <c r="C95" s="61">
        <v>45078</v>
      </c>
      <c r="D95">
        <v>337.288818359375</v>
      </c>
      <c r="E95">
        <v>2.6535064239828694</v>
      </c>
      <c r="N95" s="78" t="s">
        <v>498</v>
      </c>
      <c r="O95">
        <v>0.61099959855479724</v>
      </c>
    </row>
    <row r="96" spans="3:15">
      <c r="C96" s="61">
        <v>45108</v>
      </c>
      <c r="D96">
        <v>332.71292114257813</v>
      </c>
      <c r="E96">
        <v>2.7694987938890376</v>
      </c>
      <c r="N96" s="78" t="s">
        <v>495</v>
      </c>
      <c r="O96">
        <v>2.2598530394121576</v>
      </c>
    </row>
    <row r="97" spans="3:15">
      <c r="C97" s="61">
        <v>45139</v>
      </c>
      <c r="D97">
        <v>324.630859375</v>
      </c>
      <c r="E97">
        <v>2.7694987938890376</v>
      </c>
      <c r="N97" s="78" t="s">
        <v>492</v>
      </c>
      <c r="O97">
        <v>2.3551724137931034</v>
      </c>
    </row>
    <row r="98" spans="3:15">
      <c r="C98" s="61">
        <v>45170</v>
      </c>
      <c r="D98">
        <v>313.39761352539063</v>
      </c>
      <c r="E98">
        <v>2.7694987938890376</v>
      </c>
      <c r="N98" s="78" t="s">
        <v>489</v>
      </c>
      <c r="O98">
        <v>2.6607379877886914</v>
      </c>
    </row>
    <row r="99" spans="3:15">
      <c r="C99" s="61">
        <v>45200</v>
      </c>
      <c r="D99">
        <v>335.59103393554688</v>
      </c>
      <c r="E99">
        <v>1.2209426888055703</v>
      </c>
      <c r="N99" s="78" t="s">
        <v>486</v>
      </c>
      <c r="O99">
        <v>1.2097948378557246</v>
      </c>
    </row>
    <row r="100" spans="3:15">
      <c r="C100" s="61">
        <v>45231</v>
      </c>
      <c r="D100">
        <v>376.08706665039063</v>
      </c>
      <c r="E100">
        <v>1.2209426888055703</v>
      </c>
      <c r="N100" s="78" t="s">
        <v>483</v>
      </c>
      <c r="O100">
        <v>2.4752213558874057</v>
      </c>
    </row>
    <row r="101" spans="3:15">
      <c r="C101" s="61">
        <v>45261</v>
      </c>
      <c r="D101">
        <v>373.9959716796875</v>
      </c>
      <c r="E101">
        <v>1.2209426888055703</v>
      </c>
      <c r="N101" s="78" t="s">
        <v>480</v>
      </c>
      <c r="O101">
        <v>2.1369610935856991</v>
      </c>
    </row>
    <row r="102" spans="3:15">
      <c r="C102" s="61">
        <v>45292</v>
      </c>
      <c r="D102">
        <v>395.41891479492188</v>
      </c>
      <c r="E102">
        <v>2.8058083511777303</v>
      </c>
      <c r="N102" s="78" t="s">
        <v>477</v>
      </c>
      <c r="O102">
        <v>2.2495721995524551</v>
      </c>
    </row>
    <row r="103" spans="3:15">
      <c r="C103" s="61">
        <v>45323</v>
      </c>
      <c r="D103">
        <v>411.39163208007813</v>
      </c>
      <c r="E103">
        <v>2.8058083511777303</v>
      </c>
      <c r="N103" s="78" t="s">
        <v>474</v>
      </c>
      <c r="O103">
        <v>0.9751838235294118</v>
      </c>
    </row>
    <row r="104" spans="3:15">
      <c r="C104" s="61">
        <v>45352</v>
      </c>
      <c r="D104">
        <v>419.2069091796875</v>
      </c>
      <c r="E104">
        <v>2.8058083511777303</v>
      </c>
      <c r="N104" s="78" t="s">
        <v>464</v>
      </c>
      <c r="O104">
        <v>1.8892235170878617</v>
      </c>
    </row>
    <row r="105" spans="3:15">
      <c r="C105" s="61">
        <v>45383</v>
      </c>
      <c r="D105">
        <v>387.9298095703125</v>
      </c>
      <c r="E105">
        <v>3.1225063596197615</v>
      </c>
      <c r="N105" s="78" t="s">
        <v>467</v>
      </c>
      <c r="O105">
        <v>1.8129636860601328</v>
      </c>
    </row>
    <row r="106" spans="3:15">
      <c r="C106" s="61">
        <v>45413</v>
      </c>
      <c r="D106">
        <v>413.63702392578119</v>
      </c>
      <c r="E106">
        <v>3.1225063596197615</v>
      </c>
      <c r="N106" s="78" t="s">
        <v>470</v>
      </c>
      <c r="O106">
        <v>1.7898371335504886</v>
      </c>
    </row>
    <row r="107" spans="3:15">
      <c r="C107" s="61">
        <v>45444</v>
      </c>
      <c r="D107">
        <v>446.1458740234375</v>
      </c>
      <c r="E107">
        <v>3.1225063596197615</v>
      </c>
      <c r="N107" s="78" t="s">
        <v>531</v>
      </c>
      <c r="O107">
        <v>0.92770771031075283</v>
      </c>
    </row>
    <row r="108" spans="3:15">
      <c r="C108" s="61">
        <v>45474</v>
      </c>
      <c r="D108">
        <v>417.59732055664063</v>
      </c>
      <c r="N108" s="78" t="s">
        <v>528</v>
      </c>
      <c r="O108">
        <v>1.3531776913099871</v>
      </c>
    </row>
    <row r="109" spans="3:15">
      <c r="C109" s="61">
        <v>45505</v>
      </c>
      <c r="D109">
        <v>416.38949584960938</v>
      </c>
      <c r="N109" s="78" t="s">
        <v>525</v>
      </c>
      <c r="O109">
        <v>1.5551399458274215</v>
      </c>
    </row>
    <row r="110" spans="3:15">
      <c r="C110" s="61">
        <v>45536</v>
      </c>
      <c r="D110">
        <v>430.29998779296881</v>
      </c>
      <c r="N110" s="78" t="s">
        <v>522</v>
      </c>
      <c r="O110">
        <v>1.4146435950413223</v>
      </c>
    </row>
    <row r="111" spans="3:15">
      <c r="N111" s="78" t="s">
        <v>535</v>
      </c>
      <c r="O111">
        <v>0.81552523171987645</v>
      </c>
    </row>
    <row r="112" spans="3:15">
      <c r="N112" s="78" t="s">
        <v>536</v>
      </c>
      <c r="O112">
        <v>1.2947463301570949</v>
      </c>
    </row>
    <row r="113" spans="14:15">
      <c r="N113" s="78" t="s">
        <v>537</v>
      </c>
      <c r="O113">
        <v>0.95432383885039773</v>
      </c>
    </row>
    <row r="114" spans="14:15">
      <c r="N114" s="78" t="s">
        <v>538</v>
      </c>
      <c r="O114">
        <v>1.182576340774955</v>
      </c>
    </row>
    <row r="115" spans="14:15">
      <c r="N115" s="78" t="s">
        <v>539</v>
      </c>
      <c r="O115">
        <v>0.64085603112840472</v>
      </c>
    </row>
    <row r="116" spans="14:15">
      <c r="N116" s="78" t="s">
        <v>540</v>
      </c>
      <c r="O116">
        <v>1.3217079112706758</v>
      </c>
    </row>
    <row r="117" spans="14:15">
      <c r="N117" s="78" t="s">
        <v>541</v>
      </c>
      <c r="O117">
        <v>1.1136363636363635</v>
      </c>
    </row>
    <row r="118" spans="14:15">
      <c r="N118" s="78" t="s">
        <v>542</v>
      </c>
      <c r="O118">
        <v>1.1474465634199411</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439608-81B4-4B3B-A0FE-4431F6F3486B}">
  <dimension ref="A1"/>
  <sheetViews>
    <sheetView workbookViewId="0">
      <selection activeCell="R4" sqref="R4"/>
    </sheetView>
  </sheetViews>
  <sheetFormatPr defaultRowHeight="14.4"/>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046F35C-0A4E-49BC-95F3-2B8378F58B28}">
  <dimension ref="A1:K54"/>
  <sheetViews>
    <sheetView topLeftCell="A31" workbookViewId="0">
      <selection activeCell="A37" sqref="A37"/>
    </sheetView>
  </sheetViews>
  <sheetFormatPr defaultRowHeight="14.4"/>
  <cols>
    <col min="1" max="1" width="31.109375" bestFit="1" customWidth="1"/>
  </cols>
  <sheetData>
    <row r="1" spans="1:11">
      <c r="A1" s="12" t="s">
        <v>57</v>
      </c>
      <c r="B1" s="12">
        <v>2024</v>
      </c>
      <c r="C1" s="13">
        <v>2023</v>
      </c>
      <c r="D1" s="13">
        <v>2022</v>
      </c>
      <c r="E1" s="12">
        <v>2021</v>
      </c>
      <c r="F1" s="13">
        <v>2020</v>
      </c>
      <c r="G1" s="13">
        <v>2019</v>
      </c>
      <c r="H1" s="12">
        <v>2018</v>
      </c>
      <c r="I1" s="13">
        <v>2017</v>
      </c>
      <c r="J1" s="13">
        <v>2016</v>
      </c>
      <c r="K1" s="12">
        <v>2015</v>
      </c>
    </row>
    <row r="2" spans="1:11">
      <c r="A2" s="14" t="s">
        <v>58</v>
      </c>
      <c r="B2">
        <v>51.83</v>
      </c>
      <c r="C2">
        <v>109.1</v>
      </c>
      <c r="D2">
        <v>62.68</v>
      </c>
      <c r="E2">
        <v>75.430000000000007</v>
      </c>
      <c r="F2">
        <v>52.36</v>
      </c>
      <c r="G2">
        <v>20.260000000000002</v>
      </c>
      <c r="H2">
        <v>48.52</v>
      </c>
      <c r="I2">
        <v>35.72</v>
      </c>
      <c r="J2">
        <v>25.91</v>
      </c>
      <c r="K2">
        <v>18.059999999999999</v>
      </c>
    </row>
    <row r="3" spans="1:11">
      <c r="A3" s="12" t="s">
        <v>59</v>
      </c>
      <c r="B3">
        <v>25.32</v>
      </c>
      <c r="C3">
        <v>17.670000000000002</v>
      </c>
      <c r="D3">
        <v>22.71</v>
      </c>
      <c r="E3">
        <v>19.600000000000001</v>
      </c>
      <c r="F3">
        <v>13.41</v>
      </c>
      <c r="G3">
        <v>7.1609999999999996</v>
      </c>
      <c r="H3">
        <v>15.22</v>
      </c>
      <c r="I3">
        <v>8.6120000000000001</v>
      </c>
      <c r="J3">
        <v>3.1760000000000002</v>
      </c>
      <c r="K3">
        <v>2.4319999999999999</v>
      </c>
    </row>
    <row r="4" spans="1:11">
      <c r="A4" s="12" t="s">
        <v>60</v>
      </c>
      <c r="B4">
        <v>35.89</v>
      </c>
      <c r="C4">
        <v>21.56</v>
      </c>
      <c r="D4">
        <v>22.97</v>
      </c>
      <c r="E4">
        <v>19.34</v>
      </c>
      <c r="F4">
        <v>12</v>
      </c>
      <c r="G4">
        <v>8.9809999999999999</v>
      </c>
      <c r="H4">
        <v>19.79</v>
      </c>
      <c r="I4">
        <v>10.33</v>
      </c>
      <c r="J4">
        <v>3.56</v>
      </c>
      <c r="K4">
        <v>2.577</v>
      </c>
    </row>
    <row r="5" spans="1:11">
      <c r="A5" s="12" t="s">
        <v>61</v>
      </c>
      <c r="B5">
        <v>57.08</v>
      </c>
      <c r="C5">
        <v>125.1</v>
      </c>
      <c r="D5">
        <v>75.17</v>
      </c>
      <c r="E5">
        <v>69.61</v>
      </c>
      <c r="F5">
        <v>34.270000000000003</v>
      </c>
      <c r="G5">
        <v>26.7</v>
      </c>
      <c r="H5">
        <v>50.82</v>
      </c>
      <c r="I5">
        <v>39.78</v>
      </c>
      <c r="J5">
        <v>14.61</v>
      </c>
      <c r="K5">
        <v>14.54</v>
      </c>
    </row>
    <row r="6" spans="1:11">
      <c r="A6" s="12" t="s">
        <v>62</v>
      </c>
      <c r="B6">
        <v>54.91</v>
      </c>
      <c r="C6">
        <v>84.47</v>
      </c>
      <c r="D6">
        <v>67.11</v>
      </c>
      <c r="E6">
        <v>56.13</v>
      </c>
      <c r="F6">
        <v>30.75</v>
      </c>
      <c r="G6">
        <v>22.42</v>
      </c>
      <c r="H6">
        <v>42.21</v>
      </c>
      <c r="I6">
        <v>35.590000000000003</v>
      </c>
      <c r="J6">
        <v>13.54</v>
      </c>
      <c r="K6">
        <v>12.57</v>
      </c>
    </row>
    <row r="7" spans="1:11">
      <c r="A7" s="12" t="s">
        <v>63</v>
      </c>
      <c r="B7">
        <v>9.0999999999999998E-2</v>
      </c>
      <c r="C7">
        <v>-2.0259999999999998</v>
      </c>
      <c r="D7">
        <v>0.53700000000000003</v>
      </c>
      <c r="E7">
        <v>1.5089999999999999</v>
      </c>
      <c r="F7">
        <v>-1.78</v>
      </c>
      <c r="G7">
        <v>0.65900000000000003</v>
      </c>
      <c r="H7">
        <v>0.70499999999999996</v>
      </c>
      <c r="I7">
        <v>0.20399999999999999</v>
      </c>
      <c r="J7">
        <v>0</v>
      </c>
      <c r="K7">
        <v>0.38100000000000001</v>
      </c>
    </row>
    <row r="8" spans="1:11">
      <c r="A8" s="12" t="s">
        <v>64</v>
      </c>
      <c r="B8">
        <v>44.27</v>
      </c>
      <c r="C8">
        <v>82.36</v>
      </c>
      <c r="D8">
        <v>53.67</v>
      </c>
      <c r="E8">
        <v>57.34</v>
      </c>
      <c r="F8">
        <v>42.81</v>
      </c>
      <c r="G8">
        <v>19.32</v>
      </c>
      <c r="H8">
        <v>41.87</v>
      </c>
      <c r="I8">
        <v>26.18</v>
      </c>
      <c r="J8">
        <v>13.12</v>
      </c>
      <c r="K8">
        <v>8.48</v>
      </c>
    </row>
    <row r="9" spans="1:11">
      <c r="A9" s="12" t="s">
        <v>65</v>
      </c>
      <c r="B9">
        <v>4.1710000000000003</v>
      </c>
      <c r="C9">
        <v>3.516</v>
      </c>
      <c r="D9">
        <v>6.65</v>
      </c>
      <c r="E9">
        <v>4.09</v>
      </c>
      <c r="F9">
        <v>7.6740000000000004</v>
      </c>
      <c r="G9">
        <v>7.944</v>
      </c>
      <c r="H9">
        <v>8.0269999999999992</v>
      </c>
      <c r="I9">
        <v>4.6929999999999996</v>
      </c>
      <c r="J9">
        <v>2.4830000000000001</v>
      </c>
      <c r="K9">
        <v>6.3760000000000003</v>
      </c>
    </row>
    <row r="10" spans="1:11">
      <c r="A10" s="12" t="s">
        <v>66</v>
      </c>
      <c r="B10">
        <v>3.6739999999999999</v>
      </c>
      <c r="C10">
        <v>2.73</v>
      </c>
      <c r="D10">
        <v>6.0490000000000004</v>
      </c>
      <c r="E10">
        <v>3.625</v>
      </c>
      <c r="F10">
        <v>7.125</v>
      </c>
      <c r="G10">
        <v>6.758</v>
      </c>
      <c r="H10">
        <v>7.3369999999999997</v>
      </c>
      <c r="I10">
        <v>4.2560000000000002</v>
      </c>
      <c r="J10">
        <v>2.3109999999999999</v>
      </c>
      <c r="K10">
        <v>5.8369999999999997</v>
      </c>
    </row>
    <row r="11" spans="1:11">
      <c r="A11" s="14" t="s">
        <v>67</v>
      </c>
      <c r="B11">
        <v>0.68500000000000005</v>
      </c>
      <c r="C11">
        <v>0.51600000000000001</v>
      </c>
      <c r="D11">
        <v>0.45900000000000002</v>
      </c>
      <c r="E11">
        <v>0.216</v>
      </c>
      <c r="F11">
        <v>6.1079999999999997</v>
      </c>
      <c r="G11">
        <v>0.58799999999999997</v>
      </c>
      <c r="H11">
        <v>3.4710000000000001</v>
      </c>
      <c r="I11">
        <v>0.97099999999999997</v>
      </c>
      <c r="J11">
        <v>0.24399999999999999</v>
      </c>
      <c r="K11">
        <v>0.55400000000000005</v>
      </c>
    </row>
    <row r="12" spans="1:11">
      <c r="A12" s="14" t="s">
        <v>68</v>
      </c>
      <c r="B12">
        <v>0.151</v>
      </c>
      <c r="C12">
        <v>0.28799999999999998</v>
      </c>
      <c r="D12">
        <v>0.26800000000000002</v>
      </c>
      <c r="E12">
        <v>0.26400000000000001</v>
      </c>
      <c r="F12">
        <v>0.153</v>
      </c>
      <c r="G12">
        <v>0.156</v>
      </c>
      <c r="H12">
        <v>0.17799999999999999</v>
      </c>
      <c r="I12">
        <v>0.28599999999999998</v>
      </c>
      <c r="J12">
        <v>0.20499999999999999</v>
      </c>
      <c r="K12">
        <v>0.214</v>
      </c>
    </row>
    <row r="13" spans="1:11">
      <c r="A13" s="12" t="s">
        <v>69</v>
      </c>
      <c r="B13">
        <v>0.23100000000000001</v>
      </c>
      <c r="C13">
        <v>0.53600000000000003</v>
      </c>
      <c r="D13">
        <v>0.44500000000000001</v>
      </c>
      <c r="E13">
        <v>0.45</v>
      </c>
      <c r="F13">
        <v>0.217</v>
      </c>
      <c r="G13">
        <v>0.223</v>
      </c>
      <c r="H13">
        <v>0.26800000000000002</v>
      </c>
      <c r="I13">
        <v>0.48899999999999999</v>
      </c>
      <c r="J13">
        <v>0.33800000000000002</v>
      </c>
      <c r="K13">
        <v>0.34899999999999998</v>
      </c>
    </row>
    <row r="14" spans="1:11">
      <c r="A14" s="12" t="s">
        <v>70</v>
      </c>
      <c r="B14">
        <v>0.16400000000000001</v>
      </c>
      <c r="C14">
        <v>0.32400000000000001</v>
      </c>
      <c r="D14">
        <v>0.30499999999999999</v>
      </c>
      <c r="E14">
        <v>0.28100000000000003</v>
      </c>
      <c r="F14">
        <v>0.17299999999999999</v>
      </c>
      <c r="G14">
        <v>0.17499999999999999</v>
      </c>
      <c r="H14">
        <v>0.21</v>
      </c>
      <c r="I14">
        <v>0.25700000000000001</v>
      </c>
      <c r="J14">
        <v>2E-3</v>
      </c>
      <c r="K14">
        <v>0.24</v>
      </c>
    </row>
    <row r="15" spans="1:11">
      <c r="A15" s="12" t="s">
        <v>71</v>
      </c>
      <c r="B15">
        <v>0.188</v>
      </c>
      <c r="C15">
        <v>0.34899999999999998</v>
      </c>
      <c r="D15">
        <v>0.308</v>
      </c>
      <c r="E15">
        <v>0.31</v>
      </c>
      <c r="F15">
        <v>0.17799999999999999</v>
      </c>
      <c r="G15">
        <v>0.182</v>
      </c>
      <c r="H15">
        <v>0.21099999999999999</v>
      </c>
      <c r="I15">
        <v>0.32800000000000001</v>
      </c>
      <c r="J15">
        <v>0.253</v>
      </c>
      <c r="K15">
        <v>0.25900000000000001</v>
      </c>
    </row>
    <row r="16" spans="1:11">
      <c r="A16" s="12" t="s">
        <v>72</v>
      </c>
      <c r="B16">
        <v>128.30000000000001</v>
      </c>
      <c r="C16">
        <v>16.12</v>
      </c>
      <c r="D16">
        <v>42.55</v>
      </c>
      <c r="E16">
        <v>24.63</v>
      </c>
      <c r="F16">
        <v>54.73</v>
      </c>
      <c r="G16">
        <v>65.59</v>
      </c>
      <c r="H16">
        <v>52.62</v>
      </c>
      <c r="I16">
        <v>33.340000000000003</v>
      </c>
      <c r="J16">
        <v>15.89</v>
      </c>
      <c r="K16">
        <v>16.45</v>
      </c>
    </row>
    <row r="17" spans="1:11">
      <c r="A17" s="12" t="s">
        <v>73</v>
      </c>
      <c r="B17">
        <v>2.827</v>
      </c>
      <c r="C17">
        <v>0.47599999999999998</v>
      </c>
      <c r="D17">
        <v>0.77</v>
      </c>
      <c r="E17">
        <v>0.76600000000000001</v>
      </c>
      <c r="F17">
        <v>1.8009999999999999</v>
      </c>
      <c r="G17">
        <v>1.8</v>
      </c>
      <c r="H17">
        <v>1.7509999999999999</v>
      </c>
      <c r="I17">
        <v>0.59399999999999997</v>
      </c>
      <c r="J17">
        <v>0.77800000000000002</v>
      </c>
      <c r="K17">
        <v>0.58799999999999997</v>
      </c>
    </row>
    <row r="18" spans="1:11">
      <c r="A18" s="12" t="s">
        <v>74</v>
      </c>
      <c r="B18">
        <v>72.72</v>
      </c>
      <c r="C18">
        <v>56.93</v>
      </c>
      <c r="D18">
        <v>64.930000000000007</v>
      </c>
      <c r="E18">
        <v>62.34</v>
      </c>
      <c r="F18">
        <v>61.99</v>
      </c>
      <c r="G18">
        <v>61.21</v>
      </c>
      <c r="H18">
        <v>59.93</v>
      </c>
      <c r="I18">
        <v>58.8</v>
      </c>
      <c r="J18">
        <v>56.11</v>
      </c>
      <c r="K18">
        <v>55.53</v>
      </c>
    </row>
    <row r="19" spans="1:11">
      <c r="A19" s="14" t="s">
        <v>75</v>
      </c>
      <c r="B19">
        <v>54.12</v>
      </c>
      <c r="C19">
        <v>15.66</v>
      </c>
      <c r="D19">
        <v>37.31</v>
      </c>
      <c r="E19">
        <v>27.18</v>
      </c>
      <c r="F19">
        <v>26.07</v>
      </c>
      <c r="G19">
        <v>32.47</v>
      </c>
      <c r="H19">
        <v>33.049999999999997</v>
      </c>
      <c r="I19">
        <v>27.99</v>
      </c>
      <c r="J19">
        <v>14.91</v>
      </c>
      <c r="K19">
        <v>16.21</v>
      </c>
    </row>
    <row r="20" spans="1:11">
      <c r="A20" s="12" t="s">
        <v>76</v>
      </c>
      <c r="B20">
        <v>55.51</v>
      </c>
      <c r="C20">
        <v>15.5</v>
      </c>
      <c r="D20">
        <v>36.94</v>
      </c>
      <c r="E20">
        <v>26.44</v>
      </c>
      <c r="F20">
        <v>27.2</v>
      </c>
      <c r="G20">
        <v>33.25</v>
      </c>
      <c r="H20">
        <v>32.9</v>
      </c>
      <c r="I20">
        <v>27.57</v>
      </c>
      <c r="J20">
        <v>14.83</v>
      </c>
      <c r="K20">
        <v>16.12</v>
      </c>
    </row>
    <row r="21" spans="1:11">
      <c r="A21" s="12" t="s">
        <v>77</v>
      </c>
      <c r="B21">
        <v>48.85</v>
      </c>
      <c r="C21">
        <v>16.190000000000001</v>
      </c>
      <c r="D21">
        <v>36.229999999999997</v>
      </c>
      <c r="E21">
        <v>25.98</v>
      </c>
      <c r="F21">
        <v>25.61</v>
      </c>
      <c r="G21">
        <v>35.340000000000003</v>
      </c>
      <c r="H21">
        <v>31.37</v>
      </c>
      <c r="I21">
        <v>24.11</v>
      </c>
      <c r="J21">
        <v>12.26</v>
      </c>
      <c r="K21">
        <v>13.47</v>
      </c>
    </row>
    <row r="22" spans="1:11">
      <c r="A22" s="12" t="s">
        <v>78</v>
      </c>
      <c r="B22">
        <v>46.11</v>
      </c>
      <c r="C22">
        <v>20.91</v>
      </c>
      <c r="D22">
        <v>33.840000000000003</v>
      </c>
      <c r="E22">
        <v>34.909999999999997</v>
      </c>
      <c r="F22">
        <v>43.61</v>
      </c>
      <c r="G22">
        <v>31.95</v>
      </c>
      <c r="H22">
        <v>36.049999999999997</v>
      </c>
      <c r="I22">
        <v>24.2</v>
      </c>
      <c r="J22">
        <v>23.45</v>
      </c>
      <c r="K22">
        <v>19.350000000000001</v>
      </c>
    </row>
    <row r="23" spans="1:11">
      <c r="A23" s="12" t="s">
        <v>79</v>
      </c>
      <c r="B23">
        <v>44.35</v>
      </c>
      <c r="C23">
        <v>14.12</v>
      </c>
      <c r="D23">
        <v>30.21</v>
      </c>
      <c r="E23">
        <v>28.15</v>
      </c>
      <c r="F23">
        <v>39.130000000000003</v>
      </c>
      <c r="G23">
        <v>26.83</v>
      </c>
      <c r="H23">
        <v>29.95</v>
      </c>
      <c r="I23">
        <v>21.65</v>
      </c>
      <c r="J23">
        <v>21.74</v>
      </c>
      <c r="K23">
        <v>16.73</v>
      </c>
    </row>
    <row r="24" spans="1:11">
      <c r="A24" s="12" t="s">
        <v>80</v>
      </c>
      <c r="B24">
        <v>45.28</v>
      </c>
      <c r="C24">
        <v>10.61</v>
      </c>
      <c r="D24">
        <v>22.07</v>
      </c>
      <c r="E24">
        <v>15.05</v>
      </c>
      <c r="F24">
        <v>16.149999999999999</v>
      </c>
      <c r="G24">
        <v>31.15</v>
      </c>
      <c r="H24">
        <v>27.11</v>
      </c>
      <c r="I24">
        <v>16.93</v>
      </c>
      <c r="J24">
        <v>8.33</v>
      </c>
      <c r="K24">
        <v>8.76</v>
      </c>
    </row>
    <row r="25" spans="1:11">
      <c r="A25" s="12" t="s">
        <v>81</v>
      </c>
      <c r="B25">
        <v>69.239999999999995</v>
      </c>
      <c r="C25">
        <v>19.760000000000002</v>
      </c>
      <c r="D25">
        <v>36.65</v>
      </c>
      <c r="E25">
        <v>25.64</v>
      </c>
      <c r="F25">
        <v>22.91</v>
      </c>
      <c r="G25">
        <v>44.33</v>
      </c>
      <c r="H25">
        <v>40.78</v>
      </c>
      <c r="I25">
        <v>28.91</v>
      </c>
      <c r="J25">
        <v>13.74</v>
      </c>
      <c r="K25">
        <v>14.27</v>
      </c>
    </row>
    <row r="26" spans="1:11">
      <c r="A26" s="14" t="s">
        <v>82</v>
      </c>
      <c r="B26">
        <v>59.84</v>
      </c>
      <c r="C26">
        <v>12.2</v>
      </c>
      <c r="D26">
        <v>25.2</v>
      </c>
      <c r="E26">
        <v>18.23</v>
      </c>
      <c r="F26">
        <v>18.32</v>
      </c>
      <c r="G26">
        <v>31.8</v>
      </c>
      <c r="H26">
        <v>31.82</v>
      </c>
      <c r="I26">
        <v>24.11</v>
      </c>
      <c r="J26">
        <v>15.15</v>
      </c>
      <c r="K26">
        <v>12.04</v>
      </c>
    </row>
    <row r="27" spans="1:11">
      <c r="A27" s="14" t="s">
        <v>83</v>
      </c>
      <c r="B27">
        <v>60.68</v>
      </c>
      <c r="C27">
        <v>14.13</v>
      </c>
      <c r="D27">
        <v>26.02</v>
      </c>
      <c r="E27">
        <v>18.54</v>
      </c>
      <c r="F27">
        <v>57.81</v>
      </c>
      <c r="G27">
        <v>36.159999999999997</v>
      </c>
      <c r="H27">
        <v>50.29</v>
      </c>
      <c r="I27">
        <v>27.04</v>
      </c>
      <c r="J27">
        <v>14.24</v>
      </c>
      <c r="K27">
        <v>10.92</v>
      </c>
    </row>
    <row r="28" spans="1:11">
      <c r="A28" s="12" t="s">
        <v>84</v>
      </c>
      <c r="B28">
        <v>6.093</v>
      </c>
      <c r="C28">
        <v>7.048</v>
      </c>
      <c r="D28">
        <v>5.7880000000000003</v>
      </c>
      <c r="E28">
        <v>6.8650000000000002</v>
      </c>
      <c r="F28">
        <v>6.5890000000000004</v>
      </c>
      <c r="G28">
        <v>8.2279999999999998</v>
      </c>
      <c r="H28">
        <v>7.6790000000000003</v>
      </c>
      <c r="I28">
        <v>8.3659999999999997</v>
      </c>
      <c r="J28">
        <v>9.9209999999999994</v>
      </c>
      <c r="K28">
        <v>9.8840000000000003</v>
      </c>
    </row>
    <row r="29" spans="1:11">
      <c r="A29" s="12" t="s">
        <v>85</v>
      </c>
      <c r="B29">
        <v>6.1580000000000004</v>
      </c>
      <c r="C29">
        <v>9.7379999999999995</v>
      </c>
      <c r="D29">
        <v>5.2939999999999996</v>
      </c>
      <c r="E29">
        <v>5.2279999999999998</v>
      </c>
      <c r="F29">
        <v>6.0410000000000004</v>
      </c>
      <c r="G29">
        <v>8.8940000000000001</v>
      </c>
      <c r="H29">
        <v>6.53</v>
      </c>
      <c r="I29">
        <v>5.87</v>
      </c>
      <c r="J29">
        <v>7.4290000000000003</v>
      </c>
      <c r="K29">
        <v>7.101</v>
      </c>
    </row>
    <row r="30" spans="1:11">
      <c r="A30" s="12" t="s">
        <v>86</v>
      </c>
      <c r="B30">
        <v>3.1469999999999998</v>
      </c>
      <c r="C30">
        <v>2.2519999999999998</v>
      </c>
      <c r="D30">
        <v>3.6230000000000002</v>
      </c>
      <c r="E30">
        <v>3.4390000000000001</v>
      </c>
      <c r="F30">
        <v>4.2389999999999999</v>
      </c>
      <c r="G30">
        <v>2.8860000000000001</v>
      </c>
      <c r="H30">
        <v>4.8890000000000002</v>
      </c>
      <c r="I30">
        <v>3.5859999999999999</v>
      </c>
      <c r="J30">
        <v>5.2610000000000001</v>
      </c>
      <c r="K30">
        <v>4.3120000000000003</v>
      </c>
    </row>
    <row r="31" spans="1:11">
      <c r="A31" s="12" t="s">
        <v>87</v>
      </c>
      <c r="B31">
        <v>11.58</v>
      </c>
      <c r="C31">
        <v>5.5670000000000002</v>
      </c>
      <c r="D31">
        <v>7.4619999999999997</v>
      </c>
      <c r="E31">
        <v>5.8390000000000004</v>
      </c>
      <c r="F31">
        <v>4.7640000000000002</v>
      </c>
      <c r="G31">
        <v>8.3450000000000006</v>
      </c>
      <c r="H31">
        <v>9.7430000000000003</v>
      </c>
      <c r="I31">
        <v>13.26</v>
      </c>
      <c r="J31">
        <v>10.75</v>
      </c>
      <c r="K31">
        <v>8.4009999999999998</v>
      </c>
    </row>
    <row r="32" spans="1:11">
      <c r="A32" s="12" t="s">
        <v>88</v>
      </c>
      <c r="B32">
        <v>0.92700000000000005</v>
      </c>
      <c r="C32">
        <v>0.65500000000000003</v>
      </c>
      <c r="D32">
        <v>0.60899999999999999</v>
      </c>
      <c r="E32">
        <v>0.57899999999999996</v>
      </c>
      <c r="F32">
        <v>0.63100000000000001</v>
      </c>
      <c r="G32">
        <v>0.88100000000000001</v>
      </c>
      <c r="H32">
        <v>0.86399999999999999</v>
      </c>
      <c r="I32">
        <v>0.70199999999999996</v>
      </c>
      <c r="J32">
        <v>0.68</v>
      </c>
      <c r="K32">
        <v>0.65</v>
      </c>
    </row>
    <row r="33" spans="1:11">
      <c r="A33" s="12" t="s">
        <v>89</v>
      </c>
      <c r="B33">
        <v>2.4670000000000001</v>
      </c>
      <c r="C33">
        <v>1.085</v>
      </c>
      <c r="D33">
        <v>1.0780000000000001</v>
      </c>
      <c r="E33">
        <v>0.67600000000000005</v>
      </c>
      <c r="F33">
        <v>0.44800000000000001</v>
      </c>
      <c r="G33">
        <v>0.48199999999999998</v>
      </c>
      <c r="H33">
        <v>0.40500000000000003</v>
      </c>
      <c r="I33">
        <v>0.31900000000000001</v>
      </c>
      <c r="J33">
        <v>0.23100000000000001</v>
      </c>
      <c r="K33">
        <v>0.21199999999999999</v>
      </c>
    </row>
    <row r="34" spans="1:11">
      <c r="A34" s="12" t="s">
        <v>90</v>
      </c>
      <c r="B34">
        <v>1.1379999999999999</v>
      </c>
      <c r="C34">
        <v>0.22700000000000001</v>
      </c>
      <c r="D34">
        <v>0.36499999999999999</v>
      </c>
      <c r="E34">
        <v>0.23599999999999999</v>
      </c>
      <c r="F34">
        <v>0.19500000000000001</v>
      </c>
      <c r="G34">
        <v>0.154</v>
      </c>
      <c r="H34">
        <v>0.14599999999999999</v>
      </c>
      <c r="I34">
        <v>7.6999999999999999E-2</v>
      </c>
      <c r="J34">
        <v>5.3999999999999999E-2</v>
      </c>
      <c r="K34">
        <v>4.1000000000000002E-2</v>
      </c>
    </row>
    <row r="35" spans="1:11">
      <c r="A35" s="14" t="s">
        <v>91</v>
      </c>
      <c r="B35">
        <v>1.0940000000000001</v>
      </c>
      <c r="C35">
        <v>0.153</v>
      </c>
      <c r="D35">
        <v>0.32600000000000001</v>
      </c>
      <c r="E35">
        <v>0.19</v>
      </c>
      <c r="F35">
        <v>0.17499999999999999</v>
      </c>
      <c r="G35">
        <v>0.129</v>
      </c>
      <c r="H35">
        <v>0.121</v>
      </c>
      <c r="I35">
        <v>6.9000000000000006E-2</v>
      </c>
      <c r="J35">
        <v>0.05</v>
      </c>
      <c r="K35">
        <v>3.5000000000000003E-2</v>
      </c>
    </row>
    <row r="36" spans="1:11">
      <c r="A36" s="12" t="s">
        <v>92</v>
      </c>
      <c r="B36">
        <v>1.052</v>
      </c>
      <c r="C36">
        <v>0.53500000000000003</v>
      </c>
      <c r="D36">
        <v>0.85</v>
      </c>
      <c r="E36">
        <v>0.46800000000000003</v>
      </c>
      <c r="F36">
        <v>0.44700000000000001</v>
      </c>
      <c r="G36">
        <v>0.30499999999999999</v>
      </c>
      <c r="H36">
        <v>0.29699999999999999</v>
      </c>
      <c r="I36">
        <v>0.314</v>
      </c>
      <c r="J36">
        <v>0.23200000000000001</v>
      </c>
      <c r="K36">
        <v>0.20899999999999999</v>
      </c>
    </row>
    <row r="37" spans="1:11">
      <c r="A37" s="14" t="s">
        <v>93</v>
      </c>
      <c r="B37">
        <v>1.2050000000000001</v>
      </c>
      <c r="C37">
        <v>0.17599999999999999</v>
      </c>
      <c r="D37">
        <v>0.39100000000000001</v>
      </c>
      <c r="E37">
        <v>0.17599999999999999</v>
      </c>
      <c r="F37">
        <v>0.115</v>
      </c>
      <c r="G37">
        <v>0.17</v>
      </c>
      <c r="H37">
        <v>0.127</v>
      </c>
      <c r="I37">
        <v>7.6999999999999999E-2</v>
      </c>
      <c r="J37">
        <v>2.8000000000000001E-2</v>
      </c>
      <c r="K37">
        <v>2.9000000000000001E-2</v>
      </c>
    </row>
    <row r="38" spans="1:11">
      <c r="A38" s="12" t="s">
        <v>94</v>
      </c>
      <c r="B38">
        <v>1.397</v>
      </c>
      <c r="C38">
        <v>0.23200000000000001</v>
      </c>
      <c r="D38">
        <v>0.44900000000000001</v>
      </c>
      <c r="E38">
        <v>0.22800000000000001</v>
      </c>
      <c r="F38">
        <v>0.13200000000000001</v>
      </c>
      <c r="G38">
        <v>0.16700000000000001</v>
      </c>
      <c r="H38">
        <v>0.14199999999999999</v>
      </c>
      <c r="I38">
        <v>9.8000000000000004E-2</v>
      </c>
      <c r="J38">
        <v>4.2999999999999997E-2</v>
      </c>
      <c r="K38">
        <v>4.3999999999999997E-2</v>
      </c>
    </row>
    <row r="39" spans="1:11">
      <c r="A39" s="12" t="s">
        <v>95</v>
      </c>
      <c r="B39">
        <v>1.6E-2</v>
      </c>
      <c r="C39">
        <v>1.6E-2</v>
      </c>
      <c r="D39">
        <v>1.6E-2</v>
      </c>
      <c r="E39">
        <v>1.6E-2</v>
      </c>
      <c r="F39">
        <v>1.6E-2</v>
      </c>
      <c r="G39">
        <v>1.4999999999999999E-2</v>
      </c>
      <c r="H39">
        <v>1.4E-2</v>
      </c>
      <c r="I39">
        <v>1.2E-2</v>
      </c>
      <c r="J39">
        <v>0.01</v>
      </c>
      <c r="K39">
        <v>8.0000000000000002E-3</v>
      </c>
    </row>
    <row r="40" spans="1:11">
      <c r="A40" s="12" t="s">
        <v>96</v>
      </c>
      <c r="B40">
        <v>61.82</v>
      </c>
      <c r="C40">
        <v>19.100000000000001</v>
      </c>
      <c r="D40">
        <v>24.11</v>
      </c>
      <c r="E40">
        <v>13.08</v>
      </c>
      <c r="F40">
        <v>5.6710000000000003</v>
      </c>
      <c r="G40">
        <v>3.23</v>
      </c>
      <c r="H40">
        <v>5.9569999999999999</v>
      </c>
      <c r="I40">
        <v>2.5659999999999998</v>
      </c>
      <c r="J40">
        <v>0.56999999999999995</v>
      </c>
      <c r="K40">
        <v>0.376</v>
      </c>
    </row>
    <row r="41" spans="1:11">
      <c r="A41" s="12" t="s">
        <v>97</v>
      </c>
      <c r="B41">
        <v>62.47</v>
      </c>
      <c r="C41">
        <v>19.16</v>
      </c>
      <c r="D41">
        <v>24.49</v>
      </c>
      <c r="E41">
        <v>13.24</v>
      </c>
      <c r="F41">
        <v>6.01</v>
      </c>
      <c r="G41">
        <v>3.45</v>
      </c>
      <c r="H41">
        <v>6.17</v>
      </c>
      <c r="I41">
        <v>2.75</v>
      </c>
      <c r="J41">
        <v>0.73199999999999998</v>
      </c>
      <c r="K41">
        <v>0.51500000000000001</v>
      </c>
    </row>
    <row r="42" spans="1:11">
      <c r="A42" s="12" t="s">
        <v>98</v>
      </c>
      <c r="B42">
        <v>1.33</v>
      </c>
      <c r="C42">
        <v>9.11</v>
      </c>
      <c r="D42">
        <v>4.09</v>
      </c>
      <c r="E42">
        <v>9.1199999999999992</v>
      </c>
      <c r="F42">
        <v>13.95</v>
      </c>
      <c r="G42">
        <v>8.9600000000000009</v>
      </c>
      <c r="H42">
        <v>11.19</v>
      </c>
      <c r="I42">
        <v>15.67</v>
      </c>
      <c r="J42">
        <v>34.69</v>
      </c>
      <c r="K42">
        <v>29.57</v>
      </c>
    </row>
    <row r="43" spans="1:11">
      <c r="A43" s="12" t="s">
        <v>99</v>
      </c>
      <c r="B43">
        <v>0.03</v>
      </c>
      <c r="C43">
        <v>0.08</v>
      </c>
      <c r="D43">
        <v>7.0000000000000007E-2</v>
      </c>
      <c r="E43">
        <v>0.12</v>
      </c>
      <c r="F43">
        <v>0.27</v>
      </c>
      <c r="G43">
        <v>0.44</v>
      </c>
      <c r="H43">
        <v>0.23</v>
      </c>
      <c r="I43">
        <v>0.44</v>
      </c>
      <c r="J43">
        <v>1.34</v>
      </c>
      <c r="K43">
        <v>1.64</v>
      </c>
    </row>
    <row r="44" spans="1:11">
      <c r="A44" s="12" t="s">
        <v>100</v>
      </c>
      <c r="B44">
        <v>12</v>
      </c>
      <c r="C44">
        <v>-4.47</v>
      </c>
      <c r="D44">
        <v>1.9</v>
      </c>
      <c r="E44">
        <v>1.75</v>
      </c>
      <c r="F44">
        <v>5.86</v>
      </c>
      <c r="G44">
        <v>-6.29</v>
      </c>
      <c r="H44">
        <v>4.66</v>
      </c>
      <c r="I44">
        <v>12.55</v>
      </c>
      <c r="J44">
        <v>17.36</v>
      </c>
      <c r="K44">
        <v>16.46</v>
      </c>
    </row>
    <row r="45" spans="1:11">
      <c r="A45" s="12" t="s">
        <v>101</v>
      </c>
      <c r="B45">
        <v>19.010000000000002</v>
      </c>
      <c r="C45">
        <v>4.5129999999999999</v>
      </c>
      <c r="D45">
        <v>63.25</v>
      </c>
      <c r="E45">
        <v>5.8280000000000003</v>
      </c>
      <c r="F45">
        <v>52.32</v>
      </c>
      <c r="G45">
        <v>41.13</v>
      </c>
      <c r="H45">
        <v>233.5</v>
      </c>
      <c r="I45">
        <v>2.0219999999999998</v>
      </c>
      <c r="J45">
        <v>0.78300000000000003</v>
      </c>
      <c r="K45">
        <v>6.375</v>
      </c>
    </row>
    <row r="46" spans="1:11">
      <c r="A46" s="12" t="s">
        <v>102</v>
      </c>
      <c r="B46">
        <v>-26.28</v>
      </c>
      <c r="C46">
        <v>-3.077</v>
      </c>
      <c r="D46">
        <v>-9.3320000000000007</v>
      </c>
      <c r="E46">
        <v>-5.1609999999999996</v>
      </c>
      <c r="F46">
        <v>-9.7360000000000007</v>
      </c>
      <c r="G46">
        <v>-6.2380000000000004</v>
      </c>
      <c r="H46">
        <v>-5.9059999999999997</v>
      </c>
      <c r="I46">
        <v>-9.5</v>
      </c>
      <c r="J46">
        <v>-13.66</v>
      </c>
      <c r="K46">
        <v>-7.4</v>
      </c>
    </row>
    <row r="47" spans="1:11">
      <c r="A47" s="12" t="s">
        <v>103</v>
      </c>
      <c r="B47">
        <v>0.54100000000000004</v>
      </c>
      <c r="C47">
        <v>0.157</v>
      </c>
      <c r="D47">
        <v>0.373</v>
      </c>
      <c r="E47">
        <v>0.27200000000000002</v>
      </c>
      <c r="F47">
        <v>0.26100000000000001</v>
      </c>
      <c r="G47">
        <v>0.32500000000000001</v>
      </c>
      <c r="H47">
        <v>0.33</v>
      </c>
      <c r="I47">
        <v>0.28000000000000003</v>
      </c>
      <c r="J47">
        <v>0.14899999999999999</v>
      </c>
      <c r="K47">
        <v>0.16200000000000001</v>
      </c>
    </row>
    <row r="48" spans="1:11">
      <c r="A48" s="12" t="s">
        <v>104</v>
      </c>
      <c r="B48">
        <v>0.56599999999999995</v>
      </c>
      <c r="C48">
        <v>0.214</v>
      </c>
      <c r="D48">
        <v>0.41699999999999998</v>
      </c>
      <c r="E48">
        <v>0.33800000000000002</v>
      </c>
      <c r="F48">
        <v>0.29599999999999999</v>
      </c>
      <c r="G48">
        <v>0.34699999999999998</v>
      </c>
      <c r="H48">
        <v>0.35099999999999998</v>
      </c>
      <c r="I48">
        <v>0.307</v>
      </c>
      <c r="J48">
        <v>0.188</v>
      </c>
      <c r="K48">
        <v>0.20899999999999999</v>
      </c>
    </row>
    <row r="49" spans="1:11">
      <c r="A49" s="12" t="s">
        <v>105</v>
      </c>
      <c r="B49">
        <v>59.91</v>
      </c>
      <c r="C49">
        <v>51.79</v>
      </c>
      <c r="D49">
        <v>63.06</v>
      </c>
      <c r="E49">
        <v>53.17</v>
      </c>
      <c r="F49">
        <v>55.4</v>
      </c>
      <c r="G49">
        <v>44.36</v>
      </c>
      <c r="H49">
        <v>47.53</v>
      </c>
      <c r="I49">
        <v>43.63</v>
      </c>
      <c r="J49">
        <v>36.79</v>
      </c>
      <c r="K49">
        <v>36.93</v>
      </c>
    </row>
    <row r="50" spans="1:11">
      <c r="A50" s="12" t="s">
        <v>106</v>
      </c>
      <c r="B50">
        <v>116</v>
      </c>
      <c r="C50">
        <v>162.1</v>
      </c>
      <c r="D50">
        <v>100.7</v>
      </c>
      <c r="E50">
        <v>106.1</v>
      </c>
      <c r="F50">
        <v>86.1</v>
      </c>
      <c r="G50">
        <v>126.5</v>
      </c>
      <c r="H50">
        <v>74.650000000000006</v>
      </c>
      <c r="I50">
        <v>101.8</v>
      </c>
      <c r="J50">
        <v>69.38</v>
      </c>
      <c r="K50">
        <v>84.66</v>
      </c>
    </row>
    <row r="51" spans="1:11">
      <c r="A51" s="12" t="s">
        <v>107</v>
      </c>
      <c r="B51">
        <v>59.27</v>
      </c>
      <c r="C51">
        <v>37.479999999999997</v>
      </c>
      <c r="D51">
        <v>68.95</v>
      </c>
      <c r="E51">
        <v>69.81</v>
      </c>
      <c r="F51">
        <v>60.42</v>
      </c>
      <c r="G51">
        <v>41.04</v>
      </c>
      <c r="H51">
        <v>55.89</v>
      </c>
      <c r="I51">
        <v>62.18</v>
      </c>
      <c r="J51">
        <v>49.13</v>
      </c>
      <c r="K51">
        <v>51.4</v>
      </c>
    </row>
    <row r="52" spans="1:11">
      <c r="A52" s="12" t="s">
        <v>108</v>
      </c>
      <c r="B52">
        <v>116.6</v>
      </c>
      <c r="C52">
        <v>176.4</v>
      </c>
      <c r="D52">
        <v>94.85</v>
      </c>
      <c r="E52">
        <v>89.5</v>
      </c>
      <c r="F52">
        <v>81.08</v>
      </c>
      <c r="G52">
        <v>129.80000000000001</v>
      </c>
      <c r="H52">
        <v>66.290000000000006</v>
      </c>
      <c r="I52">
        <v>83.25</v>
      </c>
      <c r="J52">
        <v>57.04</v>
      </c>
      <c r="K52">
        <v>70.180000000000007</v>
      </c>
    </row>
    <row r="53" spans="1:11">
      <c r="A53" s="12" t="s">
        <v>109</v>
      </c>
      <c r="B53">
        <v>0.94399999999999995</v>
      </c>
      <c r="C53">
        <v>1.2909999999999999</v>
      </c>
      <c r="D53">
        <v>0.93400000000000005</v>
      </c>
      <c r="E53">
        <v>1.3440000000000001</v>
      </c>
      <c r="F53">
        <v>1.7030000000000001</v>
      </c>
      <c r="G53">
        <v>0.90400000000000003</v>
      </c>
      <c r="H53">
        <v>1.149</v>
      </c>
      <c r="I53">
        <v>1.004</v>
      </c>
      <c r="J53">
        <v>1.9139999999999999</v>
      </c>
      <c r="K53">
        <v>1.4359999999999999</v>
      </c>
    </row>
    <row r="54" spans="1:11">
      <c r="A54" s="12" t="s">
        <v>110</v>
      </c>
      <c r="B54">
        <v>0.90800000000000003</v>
      </c>
      <c r="C54">
        <v>0.872</v>
      </c>
      <c r="D54">
        <v>0.83399999999999996</v>
      </c>
      <c r="E54">
        <v>1.0840000000000001</v>
      </c>
      <c r="F54">
        <v>1.528</v>
      </c>
      <c r="G54">
        <v>0.75900000000000001</v>
      </c>
      <c r="H54">
        <v>0.95499999999999996</v>
      </c>
      <c r="I54">
        <v>0.89800000000000002</v>
      </c>
      <c r="J54">
        <v>1.774</v>
      </c>
      <c r="K54">
        <v>1.242</v>
      </c>
    </row>
  </sheetData>
  <pageMargins left="0.7" right="0.7" top="0.75" bottom="0.75" header="0.3" footer="0.3"/>
  <drawing r:id="rId1"/>
  <extLst>
    <ext xmlns:x14="http://schemas.microsoft.com/office/spreadsheetml/2009/9/main" uri="{05C60535-1F16-4fd2-B633-F4F36F0B64E0}">
      <x14:sparklineGroups xmlns:xm="http://schemas.microsoft.com/office/excel/2006/main">
        <x14:sparklineGroup displayEmptyCellsAs="span" xr2:uid="{7738937B-8620-48C1-BBB0-C872BD1D480D}">
          <x14:colorSeries rgb="FF376092"/>
          <x14:colorNegative rgb="FFD00000"/>
          <x14:colorAxis rgb="FF000000"/>
          <x14:colorMarkers rgb="FFD00000"/>
          <x14:colorFirst rgb="FFD00000"/>
          <x14:colorLast rgb="FFD00000"/>
          <x14:colorHigh rgb="FFD00000"/>
          <x14:colorLow rgb="FFD00000"/>
          <x14:sparklines>
            <x14:sparkline>
              <xm:f>'NVDA financial data'!B2:K2</xm:f>
              <xm:sqref>L2</xm:sqref>
            </x14:sparkline>
            <x14:sparkline>
              <xm:f>'NVDA financial data'!B3:K3</xm:f>
              <xm:sqref>L3</xm:sqref>
            </x14:sparkline>
            <x14:sparkline>
              <xm:f>'NVDA financial data'!B4:K4</xm:f>
              <xm:sqref>L4</xm:sqref>
            </x14:sparkline>
            <x14:sparkline>
              <xm:f>'NVDA financial data'!B5:K5</xm:f>
              <xm:sqref>L5</xm:sqref>
            </x14:sparkline>
            <x14:sparkline>
              <xm:f>'NVDA financial data'!B6:K6</xm:f>
              <xm:sqref>L6</xm:sqref>
            </x14:sparkline>
            <x14:sparkline>
              <xm:f>'NVDA financial data'!B7:K7</xm:f>
              <xm:sqref>L7</xm:sqref>
            </x14:sparkline>
            <x14:sparkline>
              <xm:f>'NVDA financial data'!B8:K8</xm:f>
              <xm:sqref>L8</xm:sqref>
            </x14:sparkline>
            <x14:sparkline>
              <xm:f>'NVDA financial data'!B9:K9</xm:f>
              <xm:sqref>L9</xm:sqref>
            </x14:sparkline>
            <x14:sparkline>
              <xm:f>'NVDA financial data'!B10:K10</xm:f>
              <xm:sqref>L10</xm:sqref>
            </x14:sparkline>
            <x14:sparkline>
              <xm:f>'NVDA financial data'!B11:K11</xm:f>
              <xm:sqref>L11</xm:sqref>
            </x14:sparkline>
            <x14:sparkline>
              <xm:f>'NVDA financial data'!B12:K12</xm:f>
              <xm:sqref>L12</xm:sqref>
            </x14:sparkline>
            <x14:sparkline>
              <xm:f>'NVDA financial data'!B13:K13</xm:f>
              <xm:sqref>L13</xm:sqref>
            </x14:sparkline>
            <x14:sparkline>
              <xm:f>'NVDA financial data'!B14:K14</xm:f>
              <xm:sqref>L14</xm:sqref>
            </x14:sparkline>
            <x14:sparkline>
              <xm:f>'NVDA financial data'!B15:K15</xm:f>
              <xm:sqref>L15</xm:sqref>
            </x14:sparkline>
            <x14:sparkline>
              <xm:f>'NVDA financial data'!B16:K16</xm:f>
              <xm:sqref>L16</xm:sqref>
            </x14:sparkline>
            <x14:sparkline>
              <xm:f>'NVDA financial data'!B18:K18</xm:f>
              <xm:sqref>L18</xm:sqref>
            </x14:sparkline>
            <x14:sparkline>
              <xm:f>'NVDA financial data'!B19:K19</xm:f>
              <xm:sqref>L19</xm:sqref>
            </x14:sparkline>
            <x14:sparkline>
              <xm:f>'NVDA financial data'!B20:K20</xm:f>
              <xm:sqref>L20</xm:sqref>
            </x14:sparkline>
            <x14:sparkline>
              <xm:f>'NVDA financial data'!B21:K21</xm:f>
              <xm:sqref>L21</xm:sqref>
            </x14:sparkline>
            <x14:sparkline>
              <xm:f>'NVDA financial data'!B22:K22</xm:f>
              <xm:sqref>L22</xm:sqref>
            </x14:sparkline>
            <x14:sparkline>
              <xm:f>'NVDA financial data'!B23:K23</xm:f>
              <xm:sqref>L23</xm:sqref>
            </x14:sparkline>
            <x14:sparkline>
              <xm:f>'NVDA financial data'!B24:K24</xm:f>
              <xm:sqref>L24</xm:sqref>
            </x14:sparkline>
            <x14:sparkline>
              <xm:f>'NVDA financial data'!B25:K25</xm:f>
              <xm:sqref>L25</xm:sqref>
            </x14:sparkline>
            <x14:sparkline>
              <xm:f>'NVDA financial data'!B26:K26</xm:f>
              <xm:sqref>L26</xm:sqref>
            </x14:sparkline>
            <x14:sparkline>
              <xm:f>'NVDA financial data'!B27:K27</xm:f>
              <xm:sqref>L27</xm:sqref>
            </x14:sparkline>
            <x14:sparkline>
              <xm:f>'NVDA financial data'!B28:K28</xm:f>
              <xm:sqref>L28</xm:sqref>
            </x14:sparkline>
            <x14:sparkline>
              <xm:f>'NVDA financial data'!B29:K29</xm:f>
              <xm:sqref>L29</xm:sqref>
            </x14:sparkline>
            <x14:sparkline>
              <xm:f>'NVDA financial data'!B30:K30</xm:f>
              <xm:sqref>L30</xm:sqref>
            </x14:sparkline>
            <x14:sparkline>
              <xm:f>'NVDA financial data'!B31:K31</xm:f>
              <xm:sqref>L31</xm:sqref>
            </x14:sparkline>
            <x14:sparkline>
              <xm:f>'NVDA financial data'!B32:K32</xm:f>
              <xm:sqref>L32</xm:sqref>
            </x14:sparkline>
            <x14:sparkline>
              <xm:f>'NVDA financial data'!B33:K33</xm:f>
              <xm:sqref>L33</xm:sqref>
            </x14:sparkline>
            <x14:sparkline>
              <xm:f>'NVDA financial data'!B34:K34</xm:f>
              <xm:sqref>L34</xm:sqref>
            </x14:sparkline>
            <x14:sparkline>
              <xm:f>'NVDA financial data'!B35:K35</xm:f>
              <xm:sqref>L35</xm:sqref>
            </x14:sparkline>
            <x14:sparkline>
              <xm:f>'NVDA financial data'!B36:K36</xm:f>
              <xm:sqref>L36</xm:sqref>
            </x14:sparkline>
            <x14:sparkline>
              <xm:f>'NVDA financial data'!B37:K37</xm:f>
              <xm:sqref>L37</xm:sqref>
            </x14:sparkline>
            <x14:sparkline>
              <xm:f>'NVDA financial data'!B38:K38</xm:f>
              <xm:sqref>L38</xm:sqref>
            </x14:sparkline>
            <x14:sparkline>
              <xm:f>'NVDA financial data'!B39:K39</xm:f>
              <xm:sqref>L39</xm:sqref>
            </x14:sparkline>
            <x14:sparkline>
              <xm:f>'NVDA financial data'!B40:K40</xm:f>
              <xm:sqref>L40</xm:sqref>
            </x14:sparkline>
            <x14:sparkline>
              <xm:f>'NVDA financial data'!B41:K41</xm:f>
              <xm:sqref>L41</xm:sqref>
            </x14:sparkline>
            <x14:sparkline>
              <xm:f>'NVDA financial data'!B42:K42</xm:f>
              <xm:sqref>L42</xm:sqref>
            </x14:sparkline>
            <x14:sparkline>
              <xm:f>'NVDA financial data'!B43:K43</xm:f>
              <xm:sqref>L43</xm:sqref>
            </x14:sparkline>
            <x14:sparkline>
              <xm:f>'NVDA financial data'!B44:K44</xm:f>
              <xm:sqref>L44</xm:sqref>
            </x14:sparkline>
            <x14:sparkline>
              <xm:f>'NVDA financial data'!B45:K45</xm:f>
              <xm:sqref>L45</xm:sqref>
            </x14:sparkline>
            <x14:sparkline>
              <xm:f>'NVDA financial data'!B46:K46</xm:f>
              <xm:sqref>L46</xm:sqref>
            </x14:sparkline>
            <x14:sparkline>
              <xm:f>'NVDA financial data'!B47:K47</xm:f>
              <xm:sqref>L47</xm:sqref>
            </x14:sparkline>
            <x14:sparkline>
              <xm:f>'NVDA financial data'!B48:K48</xm:f>
              <xm:sqref>L48</xm:sqref>
            </x14:sparkline>
            <x14:sparkline>
              <xm:f>'NVDA financial data'!B49:K49</xm:f>
              <xm:sqref>L49</xm:sqref>
            </x14:sparkline>
            <x14:sparkline>
              <xm:f>'NVDA financial data'!B50:K50</xm:f>
              <xm:sqref>L50</xm:sqref>
            </x14:sparkline>
            <x14:sparkline>
              <xm:f>'NVDA financial data'!B51:K51</xm:f>
              <xm:sqref>L51</xm:sqref>
            </x14:sparkline>
            <x14:sparkline>
              <xm:f>'NVDA financial data'!B52:K52</xm:f>
              <xm:sqref>L52</xm:sqref>
            </x14:sparkline>
            <x14:sparkline>
              <xm:f>'NVDA financial data'!B53:K53</xm:f>
              <xm:sqref>L53</xm:sqref>
            </x14:sparkline>
            <x14:sparkline>
              <xm:f>'NVDA financial data'!B54:K54</xm:f>
              <xm:sqref>L54</xm:sqref>
            </x14:sparkline>
          </x14:sparklines>
        </x14:sparklineGroup>
        <x14:sparklineGroup type="column" displayEmptyCellsAs="span" xr2:uid="{11ED0A84-F557-47D4-9510-CCB372AA1707}">
          <x14:colorSeries rgb="FF376092"/>
          <x14:colorNegative rgb="FFD00000"/>
          <x14:colorAxis rgb="FF000000"/>
          <x14:colorMarkers rgb="FFD00000"/>
          <x14:colorFirst rgb="FFD00000"/>
          <x14:colorLast rgb="FFD00000"/>
          <x14:colorHigh rgb="FFD00000"/>
          <x14:colorLow rgb="FFD00000"/>
          <x14:sparklines>
            <x14:sparkline>
              <xm:f>'NVDA financial data'!B17:K17</xm:f>
              <xm:sqref>L17</xm:sqref>
            </x14:sparkline>
          </x14:sparklines>
        </x14:sparklineGroup>
      </x14:sparklineGroups>
    </ext>
  </extLst>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92D482-0DE7-4B0C-985F-AF0E71E6B289}">
  <dimension ref="A1:K113"/>
  <sheetViews>
    <sheetView topLeftCell="D86" workbookViewId="0">
      <selection activeCell="U99" sqref="U99"/>
    </sheetView>
  </sheetViews>
  <sheetFormatPr defaultRowHeight="14.4"/>
  <cols>
    <col min="1" max="1" width="40.44140625" bestFit="1" customWidth="1"/>
  </cols>
  <sheetData>
    <row r="1" spans="1:11">
      <c r="A1" s="17" t="s">
        <v>180</v>
      </c>
      <c r="B1" s="18"/>
      <c r="C1" s="18"/>
      <c r="D1" s="18"/>
      <c r="E1" s="18"/>
      <c r="F1" s="18"/>
      <c r="G1" s="18"/>
      <c r="H1" s="18"/>
      <c r="I1" s="18"/>
      <c r="J1" s="18"/>
      <c r="K1" s="18"/>
    </row>
    <row r="2" spans="1:11">
      <c r="A2" s="15" t="s">
        <v>113</v>
      </c>
      <c r="B2" s="16">
        <v>2024</v>
      </c>
      <c r="C2" s="16">
        <v>2023</v>
      </c>
      <c r="D2" s="16">
        <v>2022</v>
      </c>
      <c r="E2" s="16">
        <v>2021</v>
      </c>
      <c r="F2" s="16">
        <v>2020</v>
      </c>
      <c r="G2" s="16">
        <v>2019</v>
      </c>
      <c r="H2" s="16">
        <v>2018</v>
      </c>
      <c r="I2" s="16">
        <v>2017</v>
      </c>
      <c r="J2" s="16">
        <v>2016</v>
      </c>
      <c r="K2" s="16">
        <v>2015</v>
      </c>
    </row>
    <row r="3" spans="1:11">
      <c r="A3" s="15" t="s">
        <v>114</v>
      </c>
      <c r="B3" s="21">
        <v>60922</v>
      </c>
      <c r="C3" s="21">
        <v>26974</v>
      </c>
      <c r="D3" s="21">
        <v>26914</v>
      </c>
      <c r="E3" s="21">
        <v>16675</v>
      </c>
      <c r="F3" s="21">
        <v>10918</v>
      </c>
      <c r="G3" s="21">
        <v>11716</v>
      </c>
      <c r="H3" s="21">
        <v>9714</v>
      </c>
      <c r="I3" s="21">
        <v>6910</v>
      </c>
      <c r="J3" s="21">
        <v>5010</v>
      </c>
      <c r="K3" s="21">
        <v>4682</v>
      </c>
    </row>
    <row r="4" spans="1:11">
      <c r="A4" s="41" t="s">
        <v>248</v>
      </c>
      <c r="B4" s="42">
        <f>B3/C3 -1</f>
        <v>1.2585452658115224</v>
      </c>
      <c r="C4" s="42">
        <f t="shared" ref="C4:J4" si="0">C3/D3 -1</f>
        <v>2.2293230289069932E-3</v>
      </c>
      <c r="D4" s="42">
        <f t="shared" si="0"/>
        <v>0.61403298350824587</v>
      </c>
      <c r="E4" s="42">
        <f t="shared" si="0"/>
        <v>0.52729437625938824</v>
      </c>
      <c r="F4" s="42">
        <f t="shared" si="0"/>
        <v>-6.8111983612154314E-2</v>
      </c>
      <c r="G4" s="42">
        <f t="shared" si="0"/>
        <v>0.20609429689108505</v>
      </c>
      <c r="H4" s="42">
        <f t="shared" si="0"/>
        <v>0.40578871201157751</v>
      </c>
      <c r="I4" s="42">
        <f t="shared" si="0"/>
        <v>0.37924151696606789</v>
      </c>
      <c r="J4" s="42">
        <f t="shared" si="0"/>
        <v>7.0055531824006811E-2</v>
      </c>
      <c r="K4" s="21"/>
    </row>
    <row r="5" spans="1:11">
      <c r="A5" s="15" t="s">
        <v>115</v>
      </c>
      <c r="B5" s="21">
        <v>16621</v>
      </c>
      <c r="C5" s="21">
        <v>11618</v>
      </c>
      <c r="D5" s="21">
        <v>9439</v>
      </c>
      <c r="E5" s="21">
        <v>6279</v>
      </c>
      <c r="F5" s="21">
        <v>4150</v>
      </c>
      <c r="G5" s="21">
        <v>4545</v>
      </c>
      <c r="H5" s="21">
        <v>3892</v>
      </c>
      <c r="I5" s="21">
        <v>2847</v>
      </c>
      <c r="J5" s="21">
        <v>2199</v>
      </c>
      <c r="K5" s="21">
        <v>2082</v>
      </c>
    </row>
    <row r="6" spans="1:11">
      <c r="A6" s="15" t="s">
        <v>116</v>
      </c>
      <c r="B6" s="21">
        <v>44301</v>
      </c>
      <c r="C6" s="21">
        <v>15356</v>
      </c>
      <c r="D6" s="21">
        <v>17475</v>
      </c>
      <c r="E6" s="21">
        <v>10396</v>
      </c>
      <c r="F6" s="21">
        <v>6768</v>
      </c>
      <c r="G6" s="21">
        <v>7171</v>
      </c>
      <c r="H6" s="21">
        <v>5822</v>
      </c>
      <c r="I6" s="21">
        <v>4063</v>
      </c>
      <c r="J6" s="21">
        <v>2811</v>
      </c>
      <c r="K6" s="21">
        <v>2599</v>
      </c>
    </row>
    <row r="7" spans="1:11">
      <c r="A7" s="15" t="s">
        <v>210</v>
      </c>
      <c r="B7" s="22">
        <f>B6/B$3</f>
        <v>0.72717573290436954</v>
      </c>
      <c r="C7" s="22">
        <f t="shared" ref="C7:K7" si="1">C6/C$3</f>
        <v>0.56928894490991322</v>
      </c>
      <c r="D7" s="22">
        <f t="shared" si="1"/>
        <v>0.64929033216913135</v>
      </c>
      <c r="E7" s="22">
        <f t="shared" si="1"/>
        <v>0.62344827586206897</v>
      </c>
      <c r="F7" s="22">
        <f t="shared" si="1"/>
        <v>0.61989375343469499</v>
      </c>
      <c r="G7" s="22">
        <f t="shared" si="1"/>
        <v>0.61206896551724133</v>
      </c>
      <c r="H7" s="22">
        <f t="shared" si="1"/>
        <v>0.59934115709285563</v>
      </c>
      <c r="I7" s="22">
        <f t="shared" si="1"/>
        <v>0.58798842257597683</v>
      </c>
      <c r="J7" s="22">
        <f t="shared" si="1"/>
        <v>0.56107784431137719</v>
      </c>
      <c r="K7" s="22">
        <f t="shared" si="1"/>
        <v>0.55510465612985904</v>
      </c>
    </row>
    <row r="8" spans="1:11">
      <c r="A8" s="15" t="s">
        <v>117</v>
      </c>
      <c r="B8" s="21">
        <v>11329</v>
      </c>
      <c r="C8" s="21">
        <v>11132</v>
      </c>
      <c r="D8" s="21">
        <v>7434</v>
      </c>
      <c r="E8" s="21">
        <v>5864</v>
      </c>
      <c r="F8" s="21">
        <v>3922</v>
      </c>
      <c r="G8" s="21">
        <v>3367</v>
      </c>
      <c r="H8" s="21">
        <v>2612</v>
      </c>
      <c r="I8" s="21">
        <v>2129</v>
      </c>
      <c r="J8" s="21">
        <v>2064</v>
      </c>
      <c r="K8" s="21">
        <v>1840</v>
      </c>
    </row>
    <row r="9" spans="1:11">
      <c r="A9" s="15" t="s">
        <v>118</v>
      </c>
      <c r="B9" s="21">
        <v>8675</v>
      </c>
      <c r="C9" s="21">
        <v>7339</v>
      </c>
      <c r="D9" s="21">
        <v>5268</v>
      </c>
      <c r="E9" s="21">
        <v>3924</v>
      </c>
      <c r="F9" s="21">
        <v>2829</v>
      </c>
      <c r="G9" s="21">
        <v>2376</v>
      </c>
      <c r="H9" s="21">
        <v>1797</v>
      </c>
      <c r="I9" s="21">
        <v>1463</v>
      </c>
      <c r="J9" s="21">
        <v>1331</v>
      </c>
      <c r="K9" s="21">
        <v>1360</v>
      </c>
    </row>
    <row r="10" spans="1:11">
      <c r="A10" s="15" t="s">
        <v>119</v>
      </c>
      <c r="B10" s="21">
        <v>2654</v>
      </c>
      <c r="C10" s="21">
        <v>2440</v>
      </c>
      <c r="D10" s="21">
        <v>2166</v>
      </c>
      <c r="E10" s="21">
        <v>1940</v>
      </c>
      <c r="F10" s="21">
        <v>1093</v>
      </c>
      <c r="G10" s="21">
        <v>991</v>
      </c>
      <c r="H10" s="21">
        <v>815</v>
      </c>
      <c r="I10" s="21">
        <v>663</v>
      </c>
      <c r="J10" s="21">
        <v>602</v>
      </c>
      <c r="K10" s="21">
        <v>481</v>
      </c>
    </row>
    <row r="11" spans="1:11">
      <c r="A11" s="15" t="s">
        <v>120</v>
      </c>
      <c r="B11" s="21">
        <v>0</v>
      </c>
      <c r="C11" s="21">
        <v>1353</v>
      </c>
      <c r="D11" s="21">
        <v>0</v>
      </c>
      <c r="E11" s="21">
        <v>0</v>
      </c>
      <c r="F11" s="21">
        <v>0</v>
      </c>
      <c r="G11" s="21">
        <v>0</v>
      </c>
      <c r="H11" s="21">
        <v>0</v>
      </c>
      <c r="I11" s="21">
        <v>3</v>
      </c>
      <c r="J11" s="21">
        <v>131</v>
      </c>
      <c r="K11" s="21">
        <v>0</v>
      </c>
    </row>
    <row r="12" spans="1:11">
      <c r="A12" s="15" t="s">
        <v>121</v>
      </c>
      <c r="B12" s="21">
        <v>32972</v>
      </c>
      <c r="C12" s="21">
        <v>4224</v>
      </c>
      <c r="D12" s="21">
        <v>10041</v>
      </c>
      <c r="E12" s="21">
        <v>4532</v>
      </c>
      <c r="F12" s="21">
        <v>2846</v>
      </c>
      <c r="G12" s="21">
        <v>3804</v>
      </c>
      <c r="H12" s="21">
        <v>3210</v>
      </c>
      <c r="I12" s="21">
        <v>1934</v>
      </c>
      <c r="J12" s="21">
        <v>747</v>
      </c>
      <c r="K12" s="21">
        <v>759</v>
      </c>
    </row>
    <row r="13" spans="1:11">
      <c r="A13" s="46" t="s">
        <v>209</v>
      </c>
      <c r="B13" s="22">
        <f>B12/B$3</f>
        <v>0.54121663766783756</v>
      </c>
      <c r="C13" s="22">
        <f t="shared" ref="C13" si="2">C12/C$3</f>
        <v>0.1565952398606065</v>
      </c>
      <c r="D13" s="22">
        <f t="shared" ref="D13" si="3">D12/D$3</f>
        <v>0.37307720888756779</v>
      </c>
      <c r="E13" s="22">
        <f t="shared" ref="E13" si="4">E12/E$3</f>
        <v>0.27178410794602698</v>
      </c>
      <c r="F13" s="22">
        <f t="shared" ref="F13" si="5">F12/F$3</f>
        <v>0.2606704524638212</v>
      </c>
      <c r="G13" s="22">
        <f t="shared" ref="G13" si="6">G12/G$3</f>
        <v>0.32468419255718678</v>
      </c>
      <c r="H13" s="22">
        <f t="shared" ref="H13" si="7">H12/H$3</f>
        <v>0.33045089561457691</v>
      </c>
      <c r="I13" s="22">
        <f t="shared" ref="I13" si="8">I12/I$3</f>
        <v>0.27988422575976846</v>
      </c>
      <c r="J13" s="22">
        <f t="shared" ref="J13" si="9">J12/J$3</f>
        <v>0.14910179640718563</v>
      </c>
      <c r="K13" s="22">
        <f t="shared" ref="K13" si="10">K12/K$3</f>
        <v>0.16211020931225972</v>
      </c>
    </row>
    <row r="14" spans="1:11">
      <c r="A14" s="15" t="s">
        <v>122</v>
      </c>
      <c r="B14" s="21">
        <v>609</v>
      </c>
      <c r="C14" s="21">
        <v>5</v>
      </c>
      <c r="D14" s="21">
        <v>-207</v>
      </c>
      <c r="E14" s="21">
        <v>-127</v>
      </c>
      <c r="F14" s="21">
        <v>126</v>
      </c>
      <c r="G14" s="21">
        <v>78</v>
      </c>
      <c r="H14" s="21">
        <v>8</v>
      </c>
      <c r="I14" s="21">
        <v>-4</v>
      </c>
      <c r="J14" s="21">
        <v>-8</v>
      </c>
      <c r="K14" s="21">
        <v>-18</v>
      </c>
    </row>
    <row r="15" spans="1:11">
      <c r="A15" s="15" t="s">
        <v>123</v>
      </c>
      <c r="B15" s="21">
        <v>866</v>
      </c>
      <c r="C15" s="21">
        <v>267</v>
      </c>
      <c r="D15" s="21">
        <v>29</v>
      </c>
      <c r="E15" s="21">
        <v>57</v>
      </c>
      <c r="F15" s="21">
        <v>178</v>
      </c>
      <c r="G15" s="21">
        <v>136</v>
      </c>
      <c r="H15" s="21">
        <v>69</v>
      </c>
      <c r="I15" s="21">
        <v>54</v>
      </c>
      <c r="J15" s="21">
        <v>39</v>
      </c>
      <c r="K15" s="21">
        <v>28.1</v>
      </c>
    </row>
    <row r="16" spans="1:11">
      <c r="A16" s="15" t="s">
        <v>124</v>
      </c>
      <c r="B16" s="21">
        <v>257</v>
      </c>
      <c r="C16" s="21">
        <v>262</v>
      </c>
      <c r="D16" s="21">
        <v>236</v>
      </c>
      <c r="E16" s="21">
        <v>184</v>
      </c>
      <c r="F16" s="21">
        <v>52</v>
      </c>
      <c r="G16" s="21">
        <v>58</v>
      </c>
      <c r="H16" s="21">
        <v>61</v>
      </c>
      <c r="I16" s="21">
        <v>58</v>
      </c>
      <c r="J16" s="21">
        <v>47</v>
      </c>
      <c r="K16" s="21">
        <v>46.1</v>
      </c>
    </row>
    <row r="17" spans="1:11">
      <c r="A17" s="15" t="s">
        <v>125</v>
      </c>
      <c r="B17" s="21">
        <v>237</v>
      </c>
      <c r="C17" s="21">
        <v>-48</v>
      </c>
      <c r="D17" s="21">
        <v>107</v>
      </c>
      <c r="E17" s="21">
        <v>4</v>
      </c>
      <c r="F17" s="21">
        <v>-2</v>
      </c>
      <c r="G17" s="21">
        <v>14</v>
      </c>
      <c r="H17" s="21">
        <v>-22</v>
      </c>
      <c r="I17" s="21">
        <v>-25</v>
      </c>
      <c r="J17" s="21">
        <v>4</v>
      </c>
      <c r="K17" s="21">
        <v>13.9</v>
      </c>
    </row>
    <row r="18" spans="1:11">
      <c r="A18" s="15" t="s">
        <v>126</v>
      </c>
      <c r="B18" s="21">
        <v>33818</v>
      </c>
      <c r="C18" s="21">
        <v>4181</v>
      </c>
      <c r="D18" s="21">
        <v>9941</v>
      </c>
      <c r="E18" s="21">
        <v>4409</v>
      </c>
      <c r="F18" s="21">
        <v>2970</v>
      </c>
      <c r="G18" s="21">
        <v>3896</v>
      </c>
      <c r="H18" s="21">
        <v>3196</v>
      </c>
      <c r="I18" s="21">
        <v>1905</v>
      </c>
      <c r="J18" s="21">
        <v>743</v>
      </c>
      <c r="K18" s="21">
        <v>755</v>
      </c>
    </row>
    <row r="19" spans="1:11">
      <c r="A19" s="15" t="s">
        <v>127</v>
      </c>
      <c r="B19" s="21">
        <v>4058</v>
      </c>
      <c r="C19" s="21">
        <v>-187</v>
      </c>
      <c r="D19" s="21">
        <v>189</v>
      </c>
      <c r="E19" s="21">
        <v>77</v>
      </c>
      <c r="F19" s="21">
        <v>174</v>
      </c>
      <c r="G19" s="21">
        <v>-245</v>
      </c>
      <c r="H19" s="21">
        <v>149</v>
      </c>
      <c r="I19" s="21">
        <v>239</v>
      </c>
      <c r="J19" s="21">
        <v>129</v>
      </c>
      <c r="K19" s="21">
        <v>124</v>
      </c>
    </row>
    <row r="20" spans="1:11">
      <c r="A20" s="15" t="s">
        <v>128</v>
      </c>
      <c r="B20" s="21">
        <v>0</v>
      </c>
      <c r="C20" s="21">
        <v>0</v>
      </c>
      <c r="D20" s="21">
        <v>0</v>
      </c>
      <c r="E20" s="21">
        <v>0</v>
      </c>
      <c r="F20" s="21">
        <v>0</v>
      </c>
      <c r="G20" s="21">
        <v>0</v>
      </c>
      <c r="H20" s="21">
        <v>0</v>
      </c>
      <c r="I20" s="21">
        <v>0</v>
      </c>
      <c r="J20" s="21">
        <v>0</v>
      </c>
      <c r="K20" s="21">
        <v>0</v>
      </c>
    </row>
    <row r="21" spans="1:11">
      <c r="A21" s="15" t="s">
        <v>129</v>
      </c>
      <c r="B21" s="21">
        <v>29760</v>
      </c>
      <c r="C21" s="21">
        <v>4368</v>
      </c>
      <c r="D21" s="21">
        <v>9752</v>
      </c>
      <c r="E21" s="21">
        <v>4332</v>
      </c>
      <c r="F21" s="21">
        <v>2796</v>
      </c>
      <c r="G21" s="21">
        <v>4141</v>
      </c>
      <c r="H21" s="21">
        <v>3047</v>
      </c>
      <c r="I21" s="21">
        <v>1666</v>
      </c>
      <c r="J21" s="21">
        <v>614</v>
      </c>
      <c r="K21" s="21">
        <v>631</v>
      </c>
    </row>
    <row r="22" spans="1:11">
      <c r="A22" s="15" t="s">
        <v>247</v>
      </c>
      <c r="B22" s="22">
        <f>B21/B$3</f>
        <v>0.4884934834706674</v>
      </c>
      <c r="C22" s="22">
        <f t="shared" ref="C22:K22" si="11">C21/C$3</f>
        <v>0.16193371394676356</v>
      </c>
      <c r="D22" s="22">
        <f t="shared" si="11"/>
        <v>0.36233930296499961</v>
      </c>
      <c r="E22" s="22">
        <f t="shared" si="11"/>
        <v>0.25979010494752625</v>
      </c>
      <c r="F22" s="22">
        <f t="shared" si="11"/>
        <v>0.25609085913170909</v>
      </c>
      <c r="G22" s="22">
        <f t="shared" si="11"/>
        <v>0.35344827586206895</v>
      </c>
      <c r="H22" s="22">
        <f t="shared" si="11"/>
        <v>0.3136709903232448</v>
      </c>
      <c r="I22" s="22">
        <f t="shared" si="11"/>
        <v>0.24109985528219971</v>
      </c>
      <c r="J22" s="22">
        <f t="shared" si="11"/>
        <v>0.12255489021956088</v>
      </c>
      <c r="K22" s="22">
        <f t="shared" si="11"/>
        <v>0.13477146518581803</v>
      </c>
    </row>
    <row r="23" spans="1:11">
      <c r="A23" s="15" t="s">
        <v>130</v>
      </c>
      <c r="B23" s="21">
        <v>1508</v>
      </c>
      <c r="C23" s="21">
        <v>1544</v>
      </c>
      <c r="D23" s="21">
        <v>1174</v>
      </c>
      <c r="E23" s="21">
        <v>1098</v>
      </c>
      <c r="F23" s="21">
        <v>381</v>
      </c>
      <c r="G23" s="21">
        <v>262</v>
      </c>
      <c r="H23" s="21">
        <v>199</v>
      </c>
      <c r="I23" s="21">
        <v>187</v>
      </c>
      <c r="J23" s="21">
        <v>197</v>
      </c>
      <c r="K23" s="21">
        <v>220</v>
      </c>
    </row>
    <row r="24" spans="1:11">
      <c r="A24" s="15" t="s">
        <v>131</v>
      </c>
      <c r="B24" s="21">
        <v>34480</v>
      </c>
      <c r="C24" s="21">
        <v>5768</v>
      </c>
      <c r="D24" s="21">
        <v>11215</v>
      </c>
      <c r="E24" s="21">
        <v>5630</v>
      </c>
      <c r="F24" s="21">
        <v>3227</v>
      </c>
      <c r="G24" s="21">
        <v>4066</v>
      </c>
      <c r="H24" s="21">
        <v>3409</v>
      </c>
      <c r="I24" s="21">
        <v>2121</v>
      </c>
      <c r="J24" s="21">
        <v>944</v>
      </c>
      <c r="K24" s="21">
        <v>979</v>
      </c>
    </row>
    <row r="25" spans="1:11">
      <c r="A25" s="15" t="s">
        <v>132</v>
      </c>
      <c r="B25" s="21">
        <v>1.21</v>
      </c>
      <c r="C25" s="21">
        <v>0.18</v>
      </c>
      <c r="D25" s="21">
        <v>0.39</v>
      </c>
      <c r="E25" s="21">
        <v>0.18</v>
      </c>
      <c r="F25" s="21">
        <v>0.12</v>
      </c>
      <c r="G25" s="21">
        <v>0.17</v>
      </c>
      <c r="H25" s="21">
        <v>0.13</v>
      </c>
      <c r="I25" s="21">
        <v>7.6999999999999999E-2</v>
      </c>
      <c r="J25" s="21">
        <v>2.8000000000000001E-2</v>
      </c>
      <c r="K25" s="21">
        <v>2.8000000000000001E-2</v>
      </c>
    </row>
    <row r="26" spans="1:11">
      <c r="A26" s="15" t="s">
        <v>133</v>
      </c>
      <c r="B26" s="21">
        <v>1.19</v>
      </c>
      <c r="C26" s="21">
        <v>0.17</v>
      </c>
      <c r="D26" s="21">
        <v>0.39</v>
      </c>
      <c r="E26" s="21">
        <v>0.17</v>
      </c>
      <c r="F26" s="21">
        <v>0.11</v>
      </c>
      <c r="G26" s="21">
        <v>0.17</v>
      </c>
      <c r="H26" s="21">
        <v>0.12</v>
      </c>
      <c r="I26" s="21">
        <v>6.4000000000000001E-2</v>
      </c>
      <c r="J26" s="21">
        <v>2.7E-2</v>
      </c>
      <c r="K26" s="21">
        <v>2.8000000000000001E-2</v>
      </c>
    </row>
    <row r="27" spans="1:11">
      <c r="A27" s="15" t="s">
        <v>134</v>
      </c>
      <c r="B27" s="21">
        <v>24690</v>
      </c>
      <c r="C27" s="21">
        <v>24870</v>
      </c>
      <c r="D27" s="21">
        <v>24960</v>
      </c>
      <c r="E27" s="21">
        <v>24680</v>
      </c>
      <c r="F27" s="21">
        <v>24360</v>
      </c>
      <c r="G27" s="21">
        <v>24320</v>
      </c>
      <c r="H27" s="21">
        <v>23960</v>
      </c>
      <c r="I27" s="21">
        <v>21640</v>
      </c>
      <c r="J27" s="21">
        <v>21720</v>
      </c>
      <c r="K27" s="21">
        <v>22093</v>
      </c>
    </row>
    <row r="28" spans="1:11">
      <c r="A28" s="15" t="s">
        <v>135</v>
      </c>
      <c r="B28" s="21">
        <v>24940</v>
      </c>
      <c r="C28" s="21">
        <v>25070</v>
      </c>
      <c r="D28" s="21">
        <v>25350</v>
      </c>
      <c r="E28" s="21">
        <v>25120</v>
      </c>
      <c r="F28" s="21">
        <v>24720</v>
      </c>
      <c r="G28" s="21">
        <v>25000</v>
      </c>
      <c r="H28" s="21">
        <v>25280</v>
      </c>
      <c r="I28" s="21">
        <v>25960</v>
      </c>
      <c r="J28" s="21">
        <v>22760</v>
      </c>
      <c r="K28" s="21">
        <v>22523</v>
      </c>
    </row>
    <row r="32" spans="1:11">
      <c r="A32" s="17" t="s">
        <v>136</v>
      </c>
      <c r="B32" s="18"/>
      <c r="C32" s="18"/>
      <c r="D32" s="18"/>
      <c r="E32" s="18"/>
      <c r="F32" s="18"/>
      <c r="G32" s="18"/>
      <c r="H32" s="18"/>
      <c r="I32" s="18"/>
      <c r="J32" s="18"/>
      <c r="K32" s="18"/>
    </row>
    <row r="33" spans="1:11">
      <c r="A33" s="15" t="s">
        <v>137</v>
      </c>
      <c r="B33" s="16">
        <v>2024</v>
      </c>
      <c r="C33" s="16">
        <v>2023</v>
      </c>
      <c r="D33" s="16">
        <v>2022</v>
      </c>
      <c r="E33" s="16">
        <v>2021</v>
      </c>
      <c r="F33" s="16">
        <v>2020</v>
      </c>
      <c r="G33" s="16">
        <v>2019</v>
      </c>
      <c r="H33" s="16">
        <v>2018</v>
      </c>
      <c r="I33" s="16">
        <v>2017</v>
      </c>
      <c r="J33" s="16">
        <v>2016</v>
      </c>
      <c r="K33" s="16">
        <v>2015</v>
      </c>
    </row>
    <row r="34" spans="1:11">
      <c r="A34" s="15" t="s">
        <v>138</v>
      </c>
      <c r="B34" s="21">
        <v>44345</v>
      </c>
      <c r="C34" s="21">
        <v>23073</v>
      </c>
      <c r="D34" s="21">
        <v>28829</v>
      </c>
      <c r="E34" s="21">
        <v>16055</v>
      </c>
      <c r="F34" s="21">
        <v>13690</v>
      </c>
      <c r="G34" s="21">
        <v>10557</v>
      </c>
      <c r="H34" s="21">
        <v>9255</v>
      </c>
      <c r="I34" s="21">
        <v>8536</v>
      </c>
      <c r="J34" s="21">
        <v>6053</v>
      </c>
      <c r="K34" s="21">
        <v>5713</v>
      </c>
    </row>
    <row r="35" spans="1:11">
      <c r="A35" s="15" t="s">
        <v>139</v>
      </c>
      <c r="B35" s="21">
        <v>25984</v>
      </c>
      <c r="C35" s="21">
        <v>13296</v>
      </c>
      <c r="D35" s="21">
        <v>21208</v>
      </c>
      <c r="E35" s="21">
        <v>11561</v>
      </c>
      <c r="F35" s="21">
        <v>10897</v>
      </c>
      <c r="G35" s="21">
        <v>7422</v>
      </c>
      <c r="H35" s="21">
        <v>7108</v>
      </c>
      <c r="I35" s="21">
        <v>6798</v>
      </c>
      <c r="J35" s="21">
        <v>5037</v>
      </c>
      <c r="K35" s="21">
        <v>4623</v>
      </c>
    </row>
    <row r="36" spans="1:11">
      <c r="A36" s="15" t="s">
        <v>140</v>
      </c>
      <c r="B36" s="21">
        <v>7280</v>
      </c>
      <c r="C36" s="21">
        <v>3389</v>
      </c>
      <c r="D36" s="21">
        <v>1990</v>
      </c>
      <c r="E36" s="21">
        <v>847</v>
      </c>
      <c r="F36" s="21">
        <v>10896</v>
      </c>
      <c r="G36" s="21">
        <v>782</v>
      </c>
      <c r="H36" s="21">
        <v>4002</v>
      </c>
      <c r="I36" s="21">
        <v>1766</v>
      </c>
      <c r="J36" s="21">
        <v>596</v>
      </c>
      <c r="K36" s="21">
        <v>497</v>
      </c>
    </row>
    <row r="37" spans="1:11">
      <c r="A37" s="15" t="s">
        <v>141</v>
      </c>
      <c r="B37" s="21">
        <v>18704</v>
      </c>
      <c r="C37" s="21">
        <v>9907</v>
      </c>
      <c r="D37" s="21">
        <v>19218</v>
      </c>
      <c r="E37" s="21">
        <v>10714</v>
      </c>
      <c r="F37" s="21">
        <v>1</v>
      </c>
      <c r="G37" s="21">
        <v>6640</v>
      </c>
      <c r="H37" s="21">
        <v>3106</v>
      </c>
      <c r="I37" s="21">
        <v>5032</v>
      </c>
      <c r="J37" s="21">
        <v>4441</v>
      </c>
      <c r="K37" s="21">
        <v>4127</v>
      </c>
    </row>
    <row r="38" spans="1:11">
      <c r="A38" s="15" t="s">
        <v>142</v>
      </c>
      <c r="B38" s="21">
        <v>9999</v>
      </c>
      <c r="C38" s="21">
        <v>3827</v>
      </c>
      <c r="D38" s="21">
        <v>4650</v>
      </c>
      <c r="E38" s="21">
        <v>2429</v>
      </c>
      <c r="F38" s="21">
        <v>1657</v>
      </c>
      <c r="G38" s="21">
        <v>1424</v>
      </c>
      <c r="H38" s="21">
        <v>1265</v>
      </c>
      <c r="I38" s="21">
        <v>826</v>
      </c>
      <c r="J38" s="21">
        <v>505</v>
      </c>
      <c r="K38" s="21">
        <v>474</v>
      </c>
    </row>
    <row r="39" spans="1:11">
      <c r="A39" s="15" t="s">
        <v>143</v>
      </c>
      <c r="B39" s="21">
        <v>5282</v>
      </c>
      <c r="C39" s="21">
        <v>5159</v>
      </c>
      <c r="D39" s="21">
        <v>2605</v>
      </c>
      <c r="E39" s="21">
        <v>1826</v>
      </c>
      <c r="F39" s="21">
        <v>979</v>
      </c>
      <c r="G39" s="21">
        <v>1575</v>
      </c>
      <c r="H39" s="21">
        <v>796</v>
      </c>
      <c r="I39" s="21">
        <v>794</v>
      </c>
      <c r="J39" s="21">
        <v>418</v>
      </c>
      <c r="K39" s="21">
        <v>483</v>
      </c>
    </row>
    <row r="40" spans="1:11">
      <c r="A40" s="15" t="s">
        <v>144</v>
      </c>
      <c r="B40" s="21">
        <v>3080</v>
      </c>
      <c r="C40" s="21">
        <v>791</v>
      </c>
      <c r="D40" s="21">
        <v>366</v>
      </c>
      <c r="E40" s="21">
        <v>239</v>
      </c>
      <c r="F40" s="21">
        <v>157</v>
      </c>
      <c r="G40" s="21">
        <v>136</v>
      </c>
      <c r="H40" s="21">
        <v>86</v>
      </c>
      <c r="I40" s="21">
        <v>118</v>
      </c>
      <c r="J40" s="21">
        <v>93</v>
      </c>
      <c r="K40" s="21">
        <v>133</v>
      </c>
    </row>
    <row r="41" spans="1:11">
      <c r="A41" s="15" t="s">
        <v>145</v>
      </c>
      <c r="B41" s="21">
        <v>65728</v>
      </c>
      <c r="C41" s="21">
        <v>41182</v>
      </c>
      <c r="D41" s="21">
        <v>44187</v>
      </c>
      <c r="E41" s="21">
        <v>28791</v>
      </c>
      <c r="F41" s="21">
        <v>17315</v>
      </c>
      <c r="G41" s="21">
        <v>13292</v>
      </c>
      <c r="H41" s="21">
        <v>11241</v>
      </c>
      <c r="I41" s="21">
        <v>9841</v>
      </c>
      <c r="J41" s="21">
        <v>7370</v>
      </c>
      <c r="K41" s="21">
        <v>7201</v>
      </c>
    </row>
    <row r="42" spans="1:11">
      <c r="A42" s="15" t="s">
        <v>146</v>
      </c>
      <c r="B42" s="21">
        <v>21383</v>
      </c>
      <c r="C42" s="21">
        <v>18109</v>
      </c>
      <c r="D42" s="21">
        <v>15358</v>
      </c>
      <c r="E42" s="21">
        <v>12736</v>
      </c>
      <c r="F42" s="21">
        <v>3625</v>
      </c>
      <c r="G42" s="21">
        <v>2735</v>
      </c>
      <c r="H42" s="21">
        <v>1986</v>
      </c>
      <c r="I42" s="21">
        <v>1305</v>
      </c>
      <c r="J42" s="21">
        <v>1317</v>
      </c>
      <c r="K42" s="21">
        <v>1488</v>
      </c>
    </row>
    <row r="43" spans="1:11">
      <c r="A43" s="15" t="s">
        <v>147</v>
      </c>
      <c r="B43" s="21">
        <v>5260</v>
      </c>
      <c r="C43" s="21">
        <v>4845</v>
      </c>
      <c r="D43" s="21">
        <v>3607</v>
      </c>
      <c r="E43" s="21">
        <v>2856</v>
      </c>
      <c r="F43" s="21">
        <v>2292</v>
      </c>
      <c r="G43" s="21">
        <v>1404</v>
      </c>
      <c r="H43" s="21">
        <v>997</v>
      </c>
      <c r="I43" s="21">
        <v>521</v>
      </c>
      <c r="J43" s="21">
        <v>466</v>
      </c>
      <c r="K43" s="21">
        <v>557</v>
      </c>
    </row>
    <row r="44" spans="1:11">
      <c r="A44" s="15" t="s">
        <v>148</v>
      </c>
      <c r="B44" s="21">
        <v>5542</v>
      </c>
      <c r="C44" s="21">
        <v>6048</v>
      </c>
      <c r="D44" s="21">
        <v>6688</v>
      </c>
      <c r="E44" s="21">
        <v>6930</v>
      </c>
      <c r="F44" s="21">
        <v>667</v>
      </c>
      <c r="G44" s="21">
        <v>663</v>
      </c>
      <c r="H44" s="21">
        <v>670</v>
      </c>
      <c r="I44" s="21">
        <v>722</v>
      </c>
      <c r="J44" s="21">
        <v>784</v>
      </c>
      <c r="K44" s="21">
        <v>840</v>
      </c>
    </row>
    <row r="45" spans="1:11">
      <c r="A45" s="15" t="s">
        <v>149</v>
      </c>
      <c r="B45" s="21">
        <v>4430</v>
      </c>
      <c r="C45" s="21">
        <v>4372</v>
      </c>
      <c r="D45" s="21">
        <v>4349</v>
      </c>
      <c r="E45" s="21">
        <v>4193</v>
      </c>
      <c r="F45" s="21">
        <v>618</v>
      </c>
      <c r="G45" s="21">
        <v>618</v>
      </c>
      <c r="H45" s="21">
        <v>618</v>
      </c>
      <c r="I45" s="21">
        <v>618</v>
      </c>
      <c r="J45" s="21">
        <v>618</v>
      </c>
      <c r="K45" s="21">
        <v>618</v>
      </c>
    </row>
    <row r="46" spans="1:11">
      <c r="A46" s="15" t="s">
        <v>150</v>
      </c>
      <c r="B46" s="21">
        <v>1112</v>
      </c>
      <c r="C46" s="21">
        <v>1676</v>
      </c>
      <c r="D46" s="21">
        <v>2339</v>
      </c>
      <c r="E46" s="21">
        <v>2737</v>
      </c>
      <c r="F46" s="21">
        <v>49</v>
      </c>
      <c r="G46" s="21">
        <v>45</v>
      </c>
      <c r="H46" s="21">
        <v>52</v>
      </c>
      <c r="I46" s="21">
        <v>104</v>
      </c>
      <c r="J46" s="21">
        <v>166</v>
      </c>
      <c r="K46" s="21">
        <v>222</v>
      </c>
    </row>
    <row r="47" spans="1:11">
      <c r="A47" s="15" t="s">
        <v>151</v>
      </c>
      <c r="B47" s="21">
        <v>1546</v>
      </c>
      <c r="C47" s="21">
        <v>299</v>
      </c>
      <c r="D47" s="21">
        <v>266</v>
      </c>
      <c r="E47" s="21">
        <v>144</v>
      </c>
      <c r="F47" s="21">
        <v>77</v>
      </c>
      <c r="G47" s="21">
        <v>0</v>
      </c>
      <c r="H47" s="21">
        <v>0</v>
      </c>
      <c r="I47" s="21">
        <v>0</v>
      </c>
      <c r="J47" s="21">
        <v>0</v>
      </c>
      <c r="K47" s="21">
        <v>-63.3</v>
      </c>
    </row>
    <row r="48" spans="1:11">
      <c r="A48" s="15" t="s">
        <v>152</v>
      </c>
      <c r="B48" s="21">
        <v>6081</v>
      </c>
      <c r="C48" s="21">
        <v>3396</v>
      </c>
      <c r="D48" s="21">
        <v>1222</v>
      </c>
      <c r="E48" s="21">
        <v>806</v>
      </c>
      <c r="F48" s="21">
        <v>548</v>
      </c>
      <c r="G48" s="21">
        <v>0</v>
      </c>
      <c r="H48" s="21">
        <v>0</v>
      </c>
      <c r="I48" s="21">
        <v>0</v>
      </c>
      <c r="J48" s="21">
        <v>0</v>
      </c>
      <c r="K48" s="21">
        <v>63.3</v>
      </c>
    </row>
    <row r="49" spans="1:11">
      <c r="A49" s="15" t="s">
        <v>153</v>
      </c>
      <c r="B49" s="21">
        <v>2954</v>
      </c>
      <c r="C49" s="21">
        <v>3521</v>
      </c>
      <c r="D49" s="21">
        <v>3575</v>
      </c>
      <c r="E49" s="21">
        <v>2000</v>
      </c>
      <c r="F49" s="21">
        <v>41</v>
      </c>
      <c r="G49" s="21">
        <v>668</v>
      </c>
      <c r="H49" s="21">
        <v>319</v>
      </c>
      <c r="I49" s="21">
        <v>62</v>
      </c>
      <c r="J49" s="21">
        <v>67</v>
      </c>
      <c r="K49" s="21">
        <v>90.9</v>
      </c>
    </row>
    <row r="50" spans="1:11">
      <c r="A50" s="15" t="s">
        <v>154</v>
      </c>
      <c r="B50" s="21">
        <v>10631</v>
      </c>
      <c r="C50" s="21">
        <v>6563</v>
      </c>
      <c r="D50" s="21">
        <v>4335</v>
      </c>
      <c r="E50" s="21">
        <v>3925</v>
      </c>
      <c r="F50" s="21">
        <v>1784</v>
      </c>
      <c r="G50" s="21">
        <v>1329</v>
      </c>
      <c r="H50" s="21">
        <v>1153</v>
      </c>
      <c r="I50" s="21">
        <v>1819</v>
      </c>
      <c r="J50" s="21">
        <v>2438</v>
      </c>
      <c r="K50" s="21">
        <v>896</v>
      </c>
    </row>
    <row r="51" spans="1:11">
      <c r="A51" s="15" t="s">
        <v>155</v>
      </c>
      <c r="B51" s="21">
        <v>2699</v>
      </c>
      <c r="C51" s="21">
        <v>1193</v>
      </c>
      <c r="D51" s="21">
        <v>1783</v>
      </c>
      <c r="E51" s="21">
        <v>1201</v>
      </c>
      <c r="F51" s="21">
        <v>687</v>
      </c>
      <c r="G51" s="21">
        <v>511</v>
      </c>
      <c r="H51" s="21">
        <v>596</v>
      </c>
      <c r="I51" s="21">
        <v>485</v>
      </c>
      <c r="J51" s="21">
        <v>296</v>
      </c>
      <c r="K51" s="21">
        <v>293</v>
      </c>
    </row>
    <row r="52" spans="1:11">
      <c r="A52" s="15" t="s">
        <v>156</v>
      </c>
      <c r="B52" s="21">
        <v>1478</v>
      </c>
      <c r="C52" s="21">
        <v>1250</v>
      </c>
      <c r="D52" s="21">
        <v>144</v>
      </c>
      <c r="E52" s="21">
        <v>999</v>
      </c>
      <c r="F52" s="21">
        <v>91</v>
      </c>
      <c r="G52" s="21">
        <v>91</v>
      </c>
      <c r="H52" s="21">
        <v>15</v>
      </c>
      <c r="I52" s="21">
        <v>827</v>
      </c>
      <c r="J52" s="21">
        <v>1500</v>
      </c>
      <c r="K52" s="21">
        <v>142</v>
      </c>
    </row>
    <row r="53" spans="1:11">
      <c r="A53" s="15" t="s">
        <v>157</v>
      </c>
      <c r="B53" s="21">
        <v>296</v>
      </c>
      <c r="C53" s="21">
        <v>467</v>
      </c>
      <c r="D53" s="21">
        <v>132</v>
      </c>
      <c r="E53" s="21">
        <v>61</v>
      </c>
      <c r="F53" s="21">
        <v>61</v>
      </c>
      <c r="G53" s="21">
        <v>91</v>
      </c>
      <c r="H53" s="21">
        <v>33</v>
      </c>
      <c r="I53" s="21">
        <v>4</v>
      </c>
      <c r="J53" s="21">
        <v>2</v>
      </c>
      <c r="K53" s="21">
        <v>2.81</v>
      </c>
    </row>
    <row r="54" spans="1:11">
      <c r="A54" s="15" t="s">
        <v>158</v>
      </c>
      <c r="B54" s="21">
        <v>764</v>
      </c>
      <c r="C54" s="21">
        <v>354</v>
      </c>
      <c r="D54" s="21">
        <v>300</v>
      </c>
      <c r="E54" s="21">
        <v>288</v>
      </c>
      <c r="F54" s="21">
        <v>141</v>
      </c>
      <c r="G54" s="21">
        <v>92</v>
      </c>
      <c r="H54" s="21">
        <v>53</v>
      </c>
      <c r="I54" s="21">
        <v>85</v>
      </c>
      <c r="J54" s="21">
        <v>322</v>
      </c>
      <c r="K54" s="21">
        <v>293</v>
      </c>
    </row>
    <row r="55" spans="1:11">
      <c r="A55" s="15" t="s">
        <v>159</v>
      </c>
      <c r="B55" s="21">
        <v>5394</v>
      </c>
      <c r="C55" s="21">
        <v>3299</v>
      </c>
      <c r="D55" s="21">
        <v>1976</v>
      </c>
      <c r="E55" s="21">
        <v>1376</v>
      </c>
      <c r="F55" s="21">
        <v>804</v>
      </c>
      <c r="G55" s="21">
        <v>544</v>
      </c>
      <c r="H55" s="21">
        <v>456</v>
      </c>
      <c r="I55" s="21">
        <v>418</v>
      </c>
      <c r="J55" s="21">
        <v>318</v>
      </c>
      <c r="K55" s="21">
        <v>165</v>
      </c>
    </row>
    <row r="56" spans="1:11">
      <c r="A56" s="15" t="s">
        <v>160</v>
      </c>
      <c r="B56" s="21">
        <v>22750</v>
      </c>
      <c r="C56" s="21">
        <v>19081</v>
      </c>
      <c r="D56" s="21">
        <v>17575</v>
      </c>
      <c r="E56" s="21">
        <v>11898</v>
      </c>
      <c r="F56" s="21">
        <v>5111</v>
      </c>
      <c r="G56" s="21">
        <v>3950</v>
      </c>
      <c r="H56" s="21">
        <v>3770</v>
      </c>
      <c r="I56" s="21">
        <v>4079</v>
      </c>
      <c r="J56" s="21">
        <v>2901</v>
      </c>
      <c r="K56" s="21">
        <v>2783</v>
      </c>
    </row>
    <row r="57" spans="1:11">
      <c r="A57" s="15" t="s">
        <v>161</v>
      </c>
      <c r="B57" s="21">
        <v>12119</v>
      </c>
      <c r="C57" s="21">
        <v>12518</v>
      </c>
      <c r="D57" s="21">
        <v>13240</v>
      </c>
      <c r="E57" s="21">
        <v>7973</v>
      </c>
      <c r="F57" s="21">
        <v>3327</v>
      </c>
      <c r="G57" s="21">
        <v>2621</v>
      </c>
      <c r="H57" s="21">
        <v>2617</v>
      </c>
      <c r="I57" s="21">
        <v>2260</v>
      </c>
      <c r="J57" s="21">
        <v>463</v>
      </c>
      <c r="K57" s="21">
        <v>1887</v>
      </c>
    </row>
    <row r="58" spans="1:11">
      <c r="A58" s="15" t="s">
        <v>162</v>
      </c>
      <c r="B58" s="21">
        <v>8459</v>
      </c>
      <c r="C58" s="21">
        <v>10605</v>
      </c>
      <c r="D58" s="21">
        <v>11687</v>
      </c>
      <c r="E58" s="21">
        <v>6598</v>
      </c>
      <c r="F58" s="21">
        <v>2552</v>
      </c>
      <c r="G58" s="21">
        <v>1988</v>
      </c>
      <c r="H58" s="21">
        <v>1985</v>
      </c>
      <c r="I58" s="21">
        <v>1989</v>
      </c>
      <c r="J58" s="21">
        <v>10</v>
      </c>
      <c r="K58" s="21">
        <v>1398</v>
      </c>
    </row>
    <row r="59" spans="1:11">
      <c r="A59" s="15" t="s">
        <v>163</v>
      </c>
      <c r="B59" s="21">
        <v>462</v>
      </c>
      <c r="C59" s="21">
        <v>247</v>
      </c>
      <c r="D59" s="21">
        <v>245</v>
      </c>
      <c r="E59" s="21">
        <v>241</v>
      </c>
      <c r="F59" s="21">
        <v>29</v>
      </c>
      <c r="G59" s="21">
        <v>19</v>
      </c>
      <c r="H59" s="21">
        <v>18</v>
      </c>
      <c r="I59" s="21">
        <v>141</v>
      </c>
      <c r="J59" s="21">
        <v>301</v>
      </c>
      <c r="K59" s="21">
        <v>232</v>
      </c>
    </row>
    <row r="60" spans="1:11">
      <c r="A60" s="15" t="s">
        <v>164</v>
      </c>
      <c r="B60" s="21">
        <v>573</v>
      </c>
      <c r="C60" s="21">
        <v>218</v>
      </c>
      <c r="D60" s="21">
        <v>202</v>
      </c>
      <c r="E60" s="21">
        <v>163</v>
      </c>
      <c r="F60" s="21">
        <v>60</v>
      </c>
      <c r="G60" s="21">
        <v>46</v>
      </c>
      <c r="H60" s="21">
        <v>15</v>
      </c>
      <c r="I60" s="21">
        <v>4</v>
      </c>
      <c r="J60" s="21">
        <v>44</v>
      </c>
      <c r="K60" s="21">
        <v>108</v>
      </c>
    </row>
    <row r="61" spans="1:11">
      <c r="A61" s="15" t="s">
        <v>165</v>
      </c>
      <c r="B61" s="21">
        <v>1119</v>
      </c>
      <c r="C61" s="21">
        <v>902</v>
      </c>
      <c r="D61" s="21">
        <v>741</v>
      </c>
      <c r="E61" s="21">
        <v>634</v>
      </c>
      <c r="F61" s="21">
        <v>561</v>
      </c>
      <c r="G61" s="21">
        <v>0</v>
      </c>
      <c r="H61" s="21">
        <v>0</v>
      </c>
      <c r="I61" s="21">
        <v>6</v>
      </c>
      <c r="J61" s="21">
        <v>10</v>
      </c>
      <c r="K61" s="21">
        <v>14.1</v>
      </c>
    </row>
    <row r="62" spans="1:11">
      <c r="A62" s="15" t="s">
        <v>166</v>
      </c>
      <c r="B62" s="21">
        <v>1506</v>
      </c>
      <c r="C62" s="21">
        <v>546</v>
      </c>
      <c r="D62" s="21">
        <v>365</v>
      </c>
      <c r="E62" s="21">
        <v>337</v>
      </c>
      <c r="F62" s="21">
        <v>125</v>
      </c>
      <c r="G62" s="21">
        <v>568</v>
      </c>
      <c r="H62" s="21">
        <v>599</v>
      </c>
      <c r="I62" s="21">
        <v>120</v>
      </c>
      <c r="J62" s="21">
        <v>98</v>
      </c>
      <c r="K62" s="21">
        <v>135</v>
      </c>
    </row>
    <row r="63" spans="1:11">
      <c r="A63" s="15" t="s">
        <v>167</v>
      </c>
      <c r="B63" s="21">
        <v>42978</v>
      </c>
      <c r="C63" s="21">
        <v>22101</v>
      </c>
      <c r="D63" s="21">
        <v>26612</v>
      </c>
      <c r="E63" s="21">
        <v>16893</v>
      </c>
      <c r="F63" s="21">
        <v>12204</v>
      </c>
      <c r="G63" s="21">
        <v>9342</v>
      </c>
      <c r="H63" s="21">
        <v>7471</v>
      </c>
      <c r="I63" s="21">
        <v>5762</v>
      </c>
      <c r="J63" s="21">
        <v>4469</v>
      </c>
      <c r="K63" s="21">
        <v>4418</v>
      </c>
    </row>
    <row r="64" spans="1:11">
      <c r="A64" s="15" t="s">
        <v>168</v>
      </c>
      <c r="B64" s="21">
        <v>0</v>
      </c>
      <c r="C64" s="21">
        <v>0</v>
      </c>
      <c r="D64" s="21">
        <v>0</v>
      </c>
      <c r="E64" s="21">
        <v>0</v>
      </c>
      <c r="F64" s="21">
        <v>0</v>
      </c>
      <c r="G64" s="21">
        <v>0</v>
      </c>
      <c r="H64" s="21">
        <v>0</v>
      </c>
      <c r="I64" s="21">
        <v>0</v>
      </c>
      <c r="J64" s="21">
        <v>0</v>
      </c>
      <c r="K64" s="21">
        <v>0</v>
      </c>
    </row>
    <row r="65" spans="1:11">
      <c r="A65" s="15" t="s">
        <v>169</v>
      </c>
      <c r="B65" s="21">
        <v>42978</v>
      </c>
      <c r="C65" s="21">
        <v>22101</v>
      </c>
      <c r="D65" s="21">
        <v>26612</v>
      </c>
      <c r="E65" s="21">
        <v>16893</v>
      </c>
      <c r="F65" s="21">
        <v>12204</v>
      </c>
      <c r="G65" s="21">
        <v>9342</v>
      </c>
      <c r="H65" s="21">
        <v>7471</v>
      </c>
      <c r="I65" s="21">
        <v>5762</v>
      </c>
      <c r="J65" s="21">
        <v>4469</v>
      </c>
      <c r="K65" s="21">
        <v>4418</v>
      </c>
    </row>
    <row r="66" spans="1:11">
      <c r="A66" s="15" t="s">
        <v>170</v>
      </c>
      <c r="B66" s="21">
        <v>29817</v>
      </c>
      <c r="C66" s="21">
        <v>10171</v>
      </c>
      <c r="D66" s="21">
        <v>16235</v>
      </c>
      <c r="E66" s="21">
        <v>18908</v>
      </c>
      <c r="F66" s="21">
        <v>14971</v>
      </c>
      <c r="G66" s="21">
        <v>12565</v>
      </c>
      <c r="H66" s="21">
        <v>8787</v>
      </c>
      <c r="I66" s="21">
        <v>6108</v>
      </c>
      <c r="J66" s="21">
        <v>4350</v>
      </c>
      <c r="K66" s="21">
        <v>3949</v>
      </c>
    </row>
    <row r="67" spans="1:11">
      <c r="A67" s="15" t="s">
        <v>171</v>
      </c>
      <c r="B67" s="21">
        <v>27</v>
      </c>
      <c r="C67" s="21">
        <v>-43</v>
      </c>
      <c r="D67" s="21">
        <v>-11</v>
      </c>
      <c r="E67" s="21">
        <v>19</v>
      </c>
      <c r="F67" s="21">
        <v>1</v>
      </c>
      <c r="G67" s="21">
        <v>-12</v>
      </c>
      <c r="H67" s="21">
        <v>-18</v>
      </c>
      <c r="I67" s="21">
        <v>-16</v>
      </c>
      <c r="J67" s="21">
        <v>-4</v>
      </c>
      <c r="K67" s="21">
        <v>7.84</v>
      </c>
    </row>
    <row r="68" spans="1:11">
      <c r="A68" s="15" t="s">
        <v>172</v>
      </c>
      <c r="B68" s="21">
        <v>2</v>
      </c>
      <c r="C68" s="21">
        <v>2</v>
      </c>
      <c r="D68" s="21">
        <v>3</v>
      </c>
      <c r="E68" s="21">
        <v>1</v>
      </c>
      <c r="F68" s="21">
        <v>1</v>
      </c>
      <c r="G68" s="21">
        <v>1</v>
      </c>
      <c r="H68" s="21">
        <v>1</v>
      </c>
      <c r="I68" s="21">
        <v>1</v>
      </c>
      <c r="J68" s="21">
        <v>1</v>
      </c>
      <c r="K68" s="21">
        <v>0.75</v>
      </c>
    </row>
    <row r="69" spans="1:11">
      <c r="A69" s="15" t="s">
        <v>173</v>
      </c>
      <c r="B69" s="21">
        <v>0</v>
      </c>
      <c r="C69" s="21">
        <v>0</v>
      </c>
      <c r="D69" s="21">
        <v>0</v>
      </c>
      <c r="E69" s="21">
        <v>0</v>
      </c>
      <c r="F69" s="21">
        <v>0</v>
      </c>
      <c r="G69" s="21">
        <v>0</v>
      </c>
      <c r="H69" s="21">
        <v>0</v>
      </c>
      <c r="I69" s="21">
        <v>0</v>
      </c>
      <c r="J69" s="21">
        <v>0</v>
      </c>
      <c r="K69" s="21">
        <v>0</v>
      </c>
    </row>
    <row r="70" spans="1:11">
      <c r="A70" s="15" t="s">
        <v>174</v>
      </c>
      <c r="B70" s="21">
        <v>13132</v>
      </c>
      <c r="C70" s="21">
        <v>11971</v>
      </c>
      <c r="D70" s="21">
        <v>10385</v>
      </c>
      <c r="E70" s="21">
        <v>-2035</v>
      </c>
      <c r="F70" s="21">
        <v>-2769</v>
      </c>
      <c r="G70" s="21">
        <v>-3212</v>
      </c>
      <c r="H70" s="21">
        <v>-1299</v>
      </c>
      <c r="I70" s="21">
        <v>-331</v>
      </c>
      <c r="J70" s="21">
        <v>122</v>
      </c>
      <c r="K70" s="21">
        <v>461</v>
      </c>
    </row>
    <row r="71" spans="1:11">
      <c r="A71" s="15" t="s">
        <v>175</v>
      </c>
      <c r="B71" s="21">
        <v>65728</v>
      </c>
      <c r="C71" s="21">
        <v>41182</v>
      </c>
      <c r="D71" s="21">
        <v>44187</v>
      </c>
      <c r="E71" s="21">
        <v>28791</v>
      </c>
      <c r="F71" s="21">
        <v>17315</v>
      </c>
      <c r="G71" s="21">
        <v>13292</v>
      </c>
      <c r="H71" s="21">
        <v>11241</v>
      </c>
      <c r="I71" s="21">
        <v>9841</v>
      </c>
      <c r="J71" s="21">
        <v>7370</v>
      </c>
      <c r="K71" s="21">
        <v>7201</v>
      </c>
    </row>
    <row r="72" spans="1:11">
      <c r="A72" s="15" t="s">
        <v>176</v>
      </c>
      <c r="B72" s="21">
        <v>65728</v>
      </c>
      <c r="C72" s="21">
        <v>41182</v>
      </c>
      <c r="D72" s="21">
        <v>44187</v>
      </c>
      <c r="E72" s="21">
        <v>28791</v>
      </c>
      <c r="F72" s="21">
        <v>17315</v>
      </c>
      <c r="G72" s="21">
        <v>13292</v>
      </c>
      <c r="H72" s="21">
        <v>11241</v>
      </c>
      <c r="I72" s="21">
        <v>9841</v>
      </c>
      <c r="J72" s="21">
        <v>7370</v>
      </c>
      <c r="K72" s="21">
        <v>7201</v>
      </c>
    </row>
    <row r="73" spans="1:11">
      <c r="A73" s="15" t="s">
        <v>177</v>
      </c>
      <c r="B73" s="21">
        <v>20250</v>
      </c>
      <c r="C73" s="21">
        <v>10206</v>
      </c>
      <c r="D73" s="21">
        <v>19484</v>
      </c>
      <c r="E73" s="21">
        <v>10858</v>
      </c>
      <c r="F73" s="21">
        <v>1</v>
      </c>
      <c r="G73" s="21">
        <v>6640</v>
      </c>
      <c r="H73" s="21">
        <v>3106</v>
      </c>
      <c r="I73" s="21">
        <v>5032</v>
      </c>
      <c r="J73" s="21">
        <v>4441</v>
      </c>
      <c r="K73" s="21">
        <v>4127</v>
      </c>
    </row>
    <row r="74" spans="1:11">
      <c r="A74" s="15" t="s">
        <v>178</v>
      </c>
      <c r="B74" s="21">
        <v>11056</v>
      </c>
      <c r="C74" s="21">
        <v>11855</v>
      </c>
      <c r="D74" s="21">
        <v>11687</v>
      </c>
      <c r="E74" s="21">
        <v>7597</v>
      </c>
      <c r="F74" s="21">
        <v>2552</v>
      </c>
      <c r="G74" s="21">
        <v>1988</v>
      </c>
      <c r="H74" s="21">
        <v>2000</v>
      </c>
      <c r="I74" s="21">
        <v>2816</v>
      </c>
      <c r="J74" s="21">
        <v>1510</v>
      </c>
      <c r="K74" s="21">
        <v>1398</v>
      </c>
    </row>
    <row r="75" spans="1:11">
      <c r="A75" s="15" t="s">
        <v>179</v>
      </c>
      <c r="B75" s="21">
        <v>3776</v>
      </c>
      <c r="C75" s="21">
        <v>8466</v>
      </c>
      <c r="D75" s="21">
        <v>9697</v>
      </c>
      <c r="E75" s="21">
        <v>6750</v>
      </c>
      <c r="F75" s="21">
        <v>-8344</v>
      </c>
      <c r="G75" s="21">
        <v>1206</v>
      </c>
      <c r="H75" s="21">
        <v>-2002</v>
      </c>
      <c r="I75" s="21">
        <v>1050</v>
      </c>
      <c r="J75" s="21">
        <v>914</v>
      </c>
      <c r="K75" s="21">
        <v>902</v>
      </c>
    </row>
    <row r="76" spans="1:11">
      <c r="A76" s="15" t="str">
        <f>'NVDA financial data'!A11</f>
        <v xml:space="preserve"> Cash Ratio </v>
      </c>
      <c r="B76" s="23">
        <f>B36/B50</f>
        <v>0.6847897657793246</v>
      </c>
      <c r="C76" s="23">
        <f t="shared" ref="C76:K76" si="12">C36/C50</f>
        <v>0.51637970440347403</v>
      </c>
      <c r="D76" s="23">
        <f t="shared" si="12"/>
        <v>0.45905420991926182</v>
      </c>
      <c r="E76" s="23">
        <f t="shared" si="12"/>
        <v>0.21579617834394904</v>
      </c>
      <c r="F76" s="20">
        <f>AVERAGE(G76,E76)</f>
        <v>0.40210425922464571</v>
      </c>
      <c r="G76" s="23">
        <f t="shared" si="12"/>
        <v>0.58841234010534238</v>
      </c>
      <c r="H76" s="20">
        <f>AVERAGE(I76,G76)</f>
        <v>0.7796377258525613</v>
      </c>
      <c r="I76" s="23">
        <f t="shared" si="12"/>
        <v>0.97086311159978012</v>
      </c>
      <c r="J76" s="23">
        <f t="shared" si="12"/>
        <v>0.24446267432321575</v>
      </c>
      <c r="K76" s="23">
        <f t="shared" si="12"/>
        <v>0.5546875</v>
      </c>
    </row>
    <row r="77" spans="1:11">
      <c r="A77" s="15" t="s">
        <v>68</v>
      </c>
      <c r="B77" s="21">
        <v>0.151</v>
      </c>
      <c r="C77" s="21">
        <v>0.28799999999999998</v>
      </c>
      <c r="D77" s="21">
        <v>0.26800000000000002</v>
      </c>
      <c r="E77" s="21">
        <v>0.26400000000000001</v>
      </c>
      <c r="F77" s="21">
        <v>0.153</v>
      </c>
      <c r="G77" s="21">
        <v>0.156</v>
      </c>
      <c r="H77" s="21">
        <v>0.17799999999999999</v>
      </c>
      <c r="I77" s="21">
        <v>0.28599999999999998</v>
      </c>
      <c r="J77" s="21">
        <v>0.20499999999999999</v>
      </c>
      <c r="K77" s="21">
        <v>0.214</v>
      </c>
    </row>
    <row r="78" spans="1:11">
      <c r="A78" s="15"/>
    </row>
    <row r="80" spans="1:11">
      <c r="A80" s="19" t="s">
        <v>208</v>
      </c>
      <c r="B80" s="18"/>
      <c r="C80" s="18"/>
      <c r="D80" s="18"/>
      <c r="E80" s="18"/>
      <c r="F80" s="18"/>
      <c r="G80" s="18"/>
      <c r="H80" s="18"/>
      <c r="I80" s="18"/>
      <c r="J80" s="18"/>
      <c r="K80" s="18"/>
    </row>
    <row r="81" spans="1:11">
      <c r="A81" s="15" t="s">
        <v>137</v>
      </c>
      <c r="B81" s="16">
        <v>2024</v>
      </c>
      <c r="C81" s="16">
        <v>2023</v>
      </c>
      <c r="D81" s="16">
        <v>2022</v>
      </c>
      <c r="E81" s="16">
        <v>2021</v>
      </c>
      <c r="F81" s="16">
        <v>2020</v>
      </c>
      <c r="G81" s="16">
        <v>2019</v>
      </c>
      <c r="H81" s="16">
        <v>2018</v>
      </c>
      <c r="I81" s="16">
        <v>2017</v>
      </c>
      <c r="J81" s="16">
        <v>2016</v>
      </c>
      <c r="K81" s="16">
        <v>2015</v>
      </c>
    </row>
    <row r="82" spans="1:11">
      <c r="A82" s="15" t="s">
        <v>181</v>
      </c>
      <c r="B82" s="21">
        <v>29760</v>
      </c>
      <c r="C82" s="21">
        <v>4368</v>
      </c>
      <c r="D82" s="21">
        <v>9752</v>
      </c>
      <c r="E82" s="21">
        <v>4332</v>
      </c>
      <c r="F82" s="21">
        <v>2796</v>
      </c>
      <c r="G82" s="21">
        <v>4141</v>
      </c>
      <c r="H82" s="21">
        <v>3047</v>
      </c>
      <c r="I82" s="21">
        <v>1666</v>
      </c>
      <c r="J82" s="21">
        <v>614</v>
      </c>
      <c r="K82" s="21">
        <v>631</v>
      </c>
    </row>
    <row r="83" spans="1:11">
      <c r="A83" s="15" t="s">
        <v>182</v>
      </c>
      <c r="B83" s="21">
        <v>28090</v>
      </c>
      <c r="C83" s="21">
        <v>5641</v>
      </c>
      <c r="D83" s="21">
        <v>9108</v>
      </c>
      <c r="E83" s="21">
        <v>5822</v>
      </c>
      <c r="F83" s="21">
        <v>4761</v>
      </c>
      <c r="G83" s="21">
        <v>3743</v>
      </c>
      <c r="H83" s="21">
        <v>3502</v>
      </c>
      <c r="I83" s="21">
        <v>1672</v>
      </c>
      <c r="J83" s="21">
        <v>1175</v>
      </c>
      <c r="K83" s="21">
        <v>906</v>
      </c>
    </row>
    <row r="84" spans="1:11">
      <c r="A84" s="15" t="s">
        <v>130</v>
      </c>
      <c r="B84" s="21">
        <v>1508</v>
      </c>
      <c r="C84" s="21">
        <v>1544</v>
      </c>
      <c r="D84" s="21">
        <v>1174</v>
      </c>
      <c r="E84" s="21">
        <v>1098</v>
      </c>
      <c r="F84" s="21">
        <v>381</v>
      </c>
      <c r="G84" s="21">
        <v>262</v>
      </c>
      <c r="H84" s="21">
        <v>199</v>
      </c>
      <c r="I84" s="21">
        <v>187</v>
      </c>
      <c r="J84" s="21">
        <v>197</v>
      </c>
      <c r="K84" s="21">
        <v>220</v>
      </c>
    </row>
    <row r="85" spans="1:11">
      <c r="A85" s="15" t="s">
        <v>183</v>
      </c>
      <c r="B85" s="21">
        <v>-2489</v>
      </c>
      <c r="C85" s="21">
        <v>-2164</v>
      </c>
      <c r="D85" s="21">
        <v>-406</v>
      </c>
      <c r="E85" s="21">
        <v>-282</v>
      </c>
      <c r="F85" s="21">
        <v>18</v>
      </c>
      <c r="G85" s="21">
        <v>-315</v>
      </c>
      <c r="H85" s="21">
        <v>-359</v>
      </c>
      <c r="I85" s="21">
        <v>197</v>
      </c>
      <c r="J85" s="21">
        <v>134</v>
      </c>
      <c r="K85" s="21">
        <v>82.6</v>
      </c>
    </row>
    <row r="86" spans="1:11">
      <c r="A86" s="15" t="s">
        <v>184</v>
      </c>
      <c r="B86" s="21">
        <v>3549</v>
      </c>
      <c r="C86" s="21">
        <v>2710</v>
      </c>
      <c r="D86" s="21">
        <v>2004</v>
      </c>
      <c r="E86" s="21">
        <v>1397</v>
      </c>
      <c r="F86" s="21">
        <v>844</v>
      </c>
      <c r="G86" s="21">
        <v>557</v>
      </c>
      <c r="H86" s="21">
        <v>391</v>
      </c>
      <c r="I86" s="21">
        <v>247</v>
      </c>
      <c r="J86" s="21">
        <v>204</v>
      </c>
      <c r="K86" s="21">
        <v>158</v>
      </c>
    </row>
    <row r="87" spans="1:11">
      <c r="A87" s="15" t="s">
        <v>185</v>
      </c>
      <c r="B87" s="21">
        <v>-516</v>
      </c>
      <c r="C87" s="21">
        <v>1391</v>
      </c>
      <c r="D87" s="21">
        <v>-53</v>
      </c>
      <c r="E87" s="21">
        <v>-20</v>
      </c>
      <c r="F87" s="21">
        <v>5</v>
      </c>
      <c r="G87" s="21">
        <v>-45</v>
      </c>
      <c r="H87" s="21">
        <v>39</v>
      </c>
      <c r="I87" s="21">
        <v>54</v>
      </c>
      <c r="J87" s="21">
        <v>77</v>
      </c>
      <c r="K87" s="21">
        <v>17.100000000000001</v>
      </c>
    </row>
    <row r="88" spans="1:11">
      <c r="A88" s="15" t="s">
        <v>186</v>
      </c>
      <c r="B88" s="21">
        <v>-3722</v>
      </c>
      <c r="C88" s="21">
        <v>-2207</v>
      </c>
      <c r="D88" s="21">
        <v>-3363</v>
      </c>
      <c r="E88" s="21">
        <v>-703</v>
      </c>
      <c r="F88" s="21">
        <v>717</v>
      </c>
      <c r="G88" s="21">
        <v>-857</v>
      </c>
      <c r="H88" s="21">
        <v>185</v>
      </c>
      <c r="I88" s="21">
        <v>-679</v>
      </c>
      <c r="J88" s="21">
        <v>-51</v>
      </c>
      <c r="K88" s="21">
        <v>-203</v>
      </c>
    </row>
    <row r="89" spans="1:11">
      <c r="A89" s="15" t="s">
        <v>187</v>
      </c>
      <c r="B89" s="21">
        <v>-6172</v>
      </c>
      <c r="C89" s="21">
        <v>822</v>
      </c>
      <c r="D89" s="21">
        <v>-2215</v>
      </c>
      <c r="E89" s="21">
        <v>-550</v>
      </c>
      <c r="F89" s="21">
        <v>-233</v>
      </c>
      <c r="G89" s="21">
        <v>-149</v>
      </c>
      <c r="H89" s="21">
        <v>-440</v>
      </c>
      <c r="I89" s="21">
        <v>-321</v>
      </c>
      <c r="J89" s="21">
        <v>-32</v>
      </c>
      <c r="K89" s="21">
        <v>-49.3</v>
      </c>
    </row>
    <row r="90" spans="1:11">
      <c r="A90" s="15" t="s">
        <v>143</v>
      </c>
      <c r="B90" s="21">
        <v>-98</v>
      </c>
      <c r="C90" s="21">
        <v>-2554</v>
      </c>
      <c r="D90" s="21">
        <v>-774</v>
      </c>
      <c r="E90" s="21">
        <v>-524</v>
      </c>
      <c r="F90" s="21">
        <v>597</v>
      </c>
      <c r="G90" s="21">
        <v>-776</v>
      </c>
      <c r="H90" s="21">
        <v>-375</v>
      </c>
      <c r="I90" s="21">
        <v>-375</v>
      </c>
      <c r="J90" s="21">
        <v>66</v>
      </c>
      <c r="K90" s="21">
        <v>-95</v>
      </c>
    </row>
    <row r="91" spans="1:11">
      <c r="A91" s="15" t="s">
        <v>155</v>
      </c>
      <c r="B91" s="21">
        <v>1531</v>
      </c>
      <c r="C91" s="21">
        <v>-551</v>
      </c>
      <c r="D91" s="21">
        <v>568</v>
      </c>
      <c r="E91" s="21">
        <v>363</v>
      </c>
      <c r="F91" s="21">
        <v>194</v>
      </c>
      <c r="G91" s="21">
        <v>-135</v>
      </c>
      <c r="H91" s="21">
        <v>90</v>
      </c>
      <c r="I91" s="21">
        <v>184</v>
      </c>
      <c r="J91" s="21">
        <v>-11</v>
      </c>
      <c r="K91" s="21">
        <v>-26.9</v>
      </c>
    </row>
    <row r="92" spans="1:11">
      <c r="A92" s="15" t="s">
        <v>158</v>
      </c>
      <c r="B92" s="21">
        <v>1017</v>
      </c>
      <c r="C92" s="21">
        <v>76</v>
      </c>
      <c r="D92" s="21">
        <v>-942</v>
      </c>
      <c r="E92" s="21">
        <v>8</v>
      </c>
      <c r="F92" s="21">
        <v>159</v>
      </c>
      <c r="G92" s="21">
        <v>203</v>
      </c>
      <c r="H92" s="21">
        <v>910</v>
      </c>
      <c r="I92" s="21">
        <v>-167</v>
      </c>
      <c r="J92" s="21">
        <v>-74</v>
      </c>
      <c r="K92" s="21">
        <v>-31.3</v>
      </c>
    </row>
    <row r="93" spans="1:11">
      <c r="A93" s="15" t="s">
        <v>188</v>
      </c>
      <c r="B93" s="21">
        <v>0</v>
      </c>
      <c r="C93" s="21">
        <v>0</v>
      </c>
      <c r="D93" s="21">
        <v>0</v>
      </c>
      <c r="E93" s="21">
        <v>0</v>
      </c>
      <c r="F93" s="21">
        <v>0</v>
      </c>
      <c r="G93" s="21">
        <v>0</v>
      </c>
      <c r="H93" s="21">
        <v>0</v>
      </c>
      <c r="I93" s="21">
        <v>0</v>
      </c>
      <c r="J93" s="21">
        <v>0</v>
      </c>
      <c r="K93" s="21">
        <v>0</v>
      </c>
    </row>
    <row r="94" spans="1:11">
      <c r="A94" s="15" t="s">
        <v>189</v>
      </c>
      <c r="B94" s="21">
        <v>-10566</v>
      </c>
      <c r="C94" s="21">
        <v>7375</v>
      </c>
      <c r="D94" s="21">
        <v>-9830</v>
      </c>
      <c r="E94" s="21">
        <v>-19675</v>
      </c>
      <c r="F94" s="21">
        <v>6145</v>
      </c>
      <c r="G94" s="21">
        <v>-4097</v>
      </c>
      <c r="H94" s="21">
        <v>1278</v>
      </c>
      <c r="I94" s="21">
        <v>-793</v>
      </c>
      <c r="J94" s="21">
        <v>-400</v>
      </c>
      <c r="K94" s="21">
        <v>-727</v>
      </c>
    </row>
    <row r="95" spans="1:11">
      <c r="A95" s="15" t="s">
        <v>190</v>
      </c>
      <c r="B95" s="21">
        <v>-1069</v>
      </c>
      <c r="C95" s="21">
        <v>-1833</v>
      </c>
      <c r="D95" s="21">
        <v>-976</v>
      </c>
      <c r="E95" s="21">
        <v>-1128</v>
      </c>
      <c r="F95" s="21">
        <v>-489</v>
      </c>
      <c r="G95" s="21">
        <v>-600</v>
      </c>
      <c r="H95" s="21">
        <v>-593</v>
      </c>
      <c r="I95" s="21">
        <v>-176</v>
      </c>
      <c r="J95" s="21">
        <v>-86</v>
      </c>
      <c r="K95" s="21">
        <v>-122</v>
      </c>
    </row>
    <row r="96" spans="1:11">
      <c r="A96" s="15" t="s">
        <v>191</v>
      </c>
      <c r="B96" s="21">
        <v>-83</v>
      </c>
      <c r="C96" s="21">
        <v>-49</v>
      </c>
      <c r="D96" s="21">
        <v>-263</v>
      </c>
      <c r="E96" s="21">
        <v>-8524</v>
      </c>
      <c r="F96" s="21">
        <v>9</v>
      </c>
      <c r="G96" s="21">
        <v>36</v>
      </c>
      <c r="H96" s="21">
        <v>2</v>
      </c>
      <c r="I96" s="21">
        <v>7</v>
      </c>
      <c r="J96" s="21">
        <v>7</v>
      </c>
      <c r="K96" s="21">
        <v>20.9</v>
      </c>
    </row>
    <row r="97" spans="1:11">
      <c r="A97" s="15" t="s">
        <v>192</v>
      </c>
      <c r="B97" s="21">
        <v>-18211</v>
      </c>
      <c r="C97" s="21">
        <v>-11974</v>
      </c>
      <c r="D97" s="21">
        <v>-24811</v>
      </c>
      <c r="E97" s="21">
        <v>-19342</v>
      </c>
      <c r="F97" s="21">
        <v>-1475</v>
      </c>
      <c r="G97" s="21">
        <v>-11157</v>
      </c>
      <c r="H97" s="21">
        <v>-72</v>
      </c>
      <c r="I97" s="21">
        <v>-3134</v>
      </c>
      <c r="J97" s="21">
        <v>-3477</v>
      </c>
      <c r="K97" s="21">
        <v>-2862</v>
      </c>
    </row>
    <row r="98" spans="1:11">
      <c r="A98" s="15" t="s">
        <v>193</v>
      </c>
      <c r="B98" s="21">
        <v>9782</v>
      </c>
      <c r="C98" s="21">
        <v>21231</v>
      </c>
      <c r="D98" s="21">
        <v>16220</v>
      </c>
      <c r="E98" s="21">
        <v>9319</v>
      </c>
      <c r="F98" s="21">
        <v>8109</v>
      </c>
      <c r="G98" s="21">
        <v>7660</v>
      </c>
      <c r="H98" s="21">
        <v>1941</v>
      </c>
      <c r="I98" s="21">
        <v>2515</v>
      </c>
      <c r="J98" s="21">
        <v>3138</v>
      </c>
      <c r="K98" s="21">
        <v>2237</v>
      </c>
    </row>
    <row r="99" spans="1:11">
      <c r="A99" s="15" t="s">
        <v>194</v>
      </c>
      <c r="B99" s="21">
        <v>-985</v>
      </c>
      <c r="C99" s="21">
        <v>-77</v>
      </c>
      <c r="D99" s="21">
        <v>-24</v>
      </c>
      <c r="E99" s="21">
        <v>-34</v>
      </c>
      <c r="F99" s="21">
        <v>-9</v>
      </c>
      <c r="G99" s="21">
        <v>-36</v>
      </c>
      <c r="H99" s="21">
        <v>2</v>
      </c>
      <c r="I99" s="21">
        <v>-5</v>
      </c>
      <c r="J99" s="21">
        <v>18</v>
      </c>
      <c r="K99" s="21">
        <v>-0.5</v>
      </c>
    </row>
    <row r="100" spans="1:11">
      <c r="A100" s="15" t="s">
        <v>195</v>
      </c>
      <c r="B100" s="21">
        <v>-13633</v>
      </c>
      <c r="C100" s="21">
        <v>-11617</v>
      </c>
      <c r="D100" s="21">
        <v>1865</v>
      </c>
      <c r="E100" s="21">
        <v>3804</v>
      </c>
      <c r="F100" s="21">
        <v>-792</v>
      </c>
      <c r="G100" s="21">
        <v>-2866</v>
      </c>
      <c r="H100" s="21">
        <v>-2544</v>
      </c>
      <c r="I100" s="21">
        <v>291</v>
      </c>
      <c r="J100" s="21">
        <v>-676</v>
      </c>
      <c r="K100" s="21">
        <v>-834</v>
      </c>
    </row>
    <row r="101" spans="1:11">
      <c r="A101" s="15" t="s">
        <v>196</v>
      </c>
      <c r="B101" s="21">
        <v>-1250</v>
      </c>
      <c r="C101" s="21">
        <v>-355</v>
      </c>
      <c r="D101" s="21">
        <v>-1000</v>
      </c>
      <c r="E101" s="21">
        <v>-4968</v>
      </c>
      <c r="F101" s="21">
        <v>-149</v>
      </c>
      <c r="G101" s="21">
        <v>-16</v>
      </c>
      <c r="H101" s="21">
        <v>-812</v>
      </c>
      <c r="I101" s="21">
        <v>-673</v>
      </c>
      <c r="J101" s="21">
        <v>-3</v>
      </c>
      <c r="K101" s="21">
        <v>-2.92</v>
      </c>
    </row>
    <row r="102" spans="1:11">
      <c r="A102" s="15" t="s">
        <v>197</v>
      </c>
      <c r="B102" s="21">
        <v>403</v>
      </c>
      <c r="C102" s="21">
        <v>355</v>
      </c>
      <c r="D102" s="21">
        <v>281</v>
      </c>
      <c r="E102" s="21">
        <v>194</v>
      </c>
      <c r="F102" s="21">
        <v>149</v>
      </c>
      <c r="G102" s="21">
        <v>137</v>
      </c>
      <c r="H102" s="21">
        <v>139</v>
      </c>
      <c r="I102" s="21">
        <v>1979</v>
      </c>
      <c r="J102" s="21">
        <v>154</v>
      </c>
      <c r="K102" s="21">
        <v>59.1</v>
      </c>
    </row>
    <row r="103" spans="1:11">
      <c r="A103" s="15" t="s">
        <v>198</v>
      </c>
      <c r="B103" s="21">
        <v>-9533</v>
      </c>
      <c r="C103" s="21">
        <v>-10039</v>
      </c>
      <c r="D103" s="21">
        <v>-1904</v>
      </c>
      <c r="E103" s="21">
        <v>-942</v>
      </c>
      <c r="F103" s="21">
        <v>-1579</v>
      </c>
      <c r="G103" s="21">
        <v>-1579</v>
      </c>
      <c r="H103" s="21">
        <v>-1521</v>
      </c>
      <c r="I103" s="21">
        <v>-739</v>
      </c>
      <c r="J103" s="21">
        <v>-587</v>
      </c>
      <c r="K103" s="21">
        <v>-814</v>
      </c>
    </row>
    <row r="104" spans="1:11">
      <c r="A104" s="15" t="s">
        <v>199</v>
      </c>
      <c r="B104" s="21">
        <v>-395</v>
      </c>
      <c r="C104" s="21">
        <v>-398</v>
      </c>
      <c r="D104" s="21">
        <v>-399</v>
      </c>
      <c r="E104" s="21">
        <v>-395</v>
      </c>
      <c r="F104" s="21">
        <v>-390</v>
      </c>
      <c r="G104" s="21">
        <v>-371</v>
      </c>
      <c r="H104" s="21">
        <v>-341</v>
      </c>
      <c r="I104" s="21">
        <v>-261</v>
      </c>
      <c r="J104" s="21">
        <v>-213</v>
      </c>
      <c r="K104" s="21">
        <v>-186</v>
      </c>
    </row>
    <row r="105" spans="1:11">
      <c r="A105" s="15" t="s">
        <v>200</v>
      </c>
      <c r="B105" s="21">
        <v>-2858</v>
      </c>
      <c r="C105" s="21">
        <v>-1180</v>
      </c>
      <c r="D105" s="21">
        <v>4887</v>
      </c>
      <c r="E105" s="21">
        <v>9915</v>
      </c>
      <c r="F105" s="21">
        <v>1177</v>
      </c>
      <c r="G105" s="21">
        <v>-1037</v>
      </c>
      <c r="H105" s="21">
        <v>130</v>
      </c>
      <c r="I105" s="21">
        <v>-15</v>
      </c>
      <c r="J105" s="21">
        <v>-27</v>
      </c>
      <c r="K105" s="21">
        <v>110</v>
      </c>
    </row>
    <row r="106" spans="1:11">
      <c r="A106" s="15" t="s">
        <v>201</v>
      </c>
      <c r="B106" s="21">
        <v>0</v>
      </c>
      <c r="C106" s="21">
        <v>0</v>
      </c>
      <c r="D106" s="21">
        <v>0</v>
      </c>
      <c r="E106" s="21">
        <v>0</v>
      </c>
      <c r="F106" s="21">
        <v>0</v>
      </c>
      <c r="G106" s="21">
        <v>0</v>
      </c>
      <c r="H106" s="21">
        <v>0</v>
      </c>
      <c r="I106" s="21">
        <v>0</v>
      </c>
      <c r="J106" s="21">
        <v>0</v>
      </c>
      <c r="K106" s="21">
        <v>0</v>
      </c>
    </row>
    <row r="107" spans="1:11">
      <c r="A107" s="15" t="s">
        <v>202</v>
      </c>
      <c r="B107" s="21">
        <v>3891</v>
      </c>
      <c r="C107" s="21">
        <v>1399</v>
      </c>
      <c r="D107" s="21">
        <v>1143</v>
      </c>
      <c r="E107" s="21">
        <v>-10049</v>
      </c>
      <c r="F107" s="21">
        <v>10114</v>
      </c>
      <c r="G107" s="21">
        <v>-3220</v>
      </c>
      <c r="H107" s="21">
        <v>2236</v>
      </c>
      <c r="I107" s="21">
        <v>1170</v>
      </c>
      <c r="J107" s="21">
        <v>99</v>
      </c>
      <c r="K107" s="21">
        <v>-655</v>
      </c>
    </row>
    <row r="108" spans="1:11">
      <c r="A108" s="15" t="s">
        <v>203</v>
      </c>
      <c r="B108" s="21">
        <v>3389</v>
      </c>
      <c r="C108" s="21">
        <v>1990</v>
      </c>
      <c r="D108" s="21">
        <v>847</v>
      </c>
      <c r="E108" s="21">
        <v>10896</v>
      </c>
      <c r="F108" s="21">
        <v>782</v>
      </c>
      <c r="G108" s="21">
        <v>4002</v>
      </c>
      <c r="H108" s="21">
        <v>1766</v>
      </c>
      <c r="I108" s="21">
        <v>596</v>
      </c>
      <c r="J108" s="21">
        <v>497</v>
      </c>
      <c r="K108" s="21">
        <v>1152</v>
      </c>
    </row>
    <row r="109" spans="1:11">
      <c r="A109" s="15" t="s">
        <v>204</v>
      </c>
      <c r="B109" s="21">
        <v>7280</v>
      </c>
      <c r="C109" s="21">
        <v>3389</v>
      </c>
      <c r="D109" s="21">
        <v>1990</v>
      </c>
      <c r="E109" s="21">
        <v>847</v>
      </c>
      <c r="F109" s="21">
        <v>10896</v>
      </c>
      <c r="G109" s="21">
        <v>782</v>
      </c>
      <c r="H109" s="21">
        <v>4002</v>
      </c>
      <c r="I109" s="21">
        <v>1766</v>
      </c>
      <c r="J109" s="21">
        <v>596</v>
      </c>
      <c r="K109" s="21">
        <v>497</v>
      </c>
    </row>
    <row r="110" spans="1:11">
      <c r="A110" s="15" t="s">
        <v>205</v>
      </c>
      <c r="B110" s="21">
        <v>27021</v>
      </c>
      <c r="C110" s="21">
        <v>3808</v>
      </c>
      <c r="D110" s="21">
        <v>8132</v>
      </c>
      <c r="E110" s="21">
        <v>4694</v>
      </c>
      <c r="F110" s="21">
        <v>4272</v>
      </c>
      <c r="G110" s="21">
        <v>3143</v>
      </c>
      <c r="H110" s="21">
        <v>2909</v>
      </c>
      <c r="I110" s="21">
        <v>1496</v>
      </c>
      <c r="J110" s="21">
        <v>1089</v>
      </c>
      <c r="K110" s="21">
        <v>783</v>
      </c>
    </row>
    <row r="111" spans="1:11">
      <c r="A111" s="15" t="s">
        <v>206</v>
      </c>
      <c r="B111" s="21">
        <v>28090</v>
      </c>
      <c r="C111" s="21">
        <v>5641</v>
      </c>
      <c r="D111" s="21">
        <v>9108</v>
      </c>
      <c r="E111" s="21">
        <v>5822</v>
      </c>
      <c r="F111" s="21">
        <v>4761</v>
      </c>
      <c r="G111" s="21">
        <v>3743</v>
      </c>
      <c r="H111" s="21">
        <v>3502</v>
      </c>
      <c r="I111" s="21">
        <v>1672</v>
      </c>
      <c r="J111" s="21">
        <v>1175</v>
      </c>
      <c r="K111" s="21">
        <v>906</v>
      </c>
    </row>
    <row r="112" spans="1:11">
      <c r="A112" s="15" t="s">
        <v>207</v>
      </c>
      <c r="B112" s="21">
        <v>-1069</v>
      </c>
      <c r="C112" s="21">
        <v>-1833</v>
      </c>
      <c r="D112" s="21">
        <v>-976</v>
      </c>
      <c r="E112" s="21">
        <v>-1128</v>
      </c>
      <c r="F112" s="21">
        <v>-489</v>
      </c>
      <c r="G112" s="21">
        <v>-600</v>
      </c>
      <c r="H112" s="21">
        <v>-593</v>
      </c>
      <c r="I112" s="21">
        <v>-176</v>
      </c>
      <c r="J112" s="21">
        <v>-86</v>
      </c>
      <c r="K112" s="21">
        <v>-122</v>
      </c>
    </row>
    <row r="113" spans="1:11">
      <c r="A113" s="15" t="s">
        <v>262</v>
      </c>
      <c r="B113" s="2">
        <f>ABS(B112)/B3</f>
        <v>1.7547027346442992E-2</v>
      </c>
      <c r="C113" s="2">
        <f t="shared" ref="C113:K113" si="13">ABS(C112)/C3</f>
        <v>6.7954326388373995E-2</v>
      </c>
      <c r="D113" s="2">
        <f t="shared" si="13"/>
        <v>3.6263654603552055E-2</v>
      </c>
      <c r="E113" s="2">
        <f t="shared" si="13"/>
        <v>6.7646176911544231E-2</v>
      </c>
      <c r="F113" s="2">
        <f t="shared" si="13"/>
        <v>4.478842278805642E-2</v>
      </c>
      <c r="G113" s="2">
        <f t="shared" si="13"/>
        <v>5.1212017753499491E-2</v>
      </c>
      <c r="H113" s="2">
        <f t="shared" si="13"/>
        <v>6.1045913115091617E-2</v>
      </c>
      <c r="I113" s="2">
        <f t="shared" si="13"/>
        <v>2.5470332850940667E-2</v>
      </c>
      <c r="J113" s="2">
        <f t="shared" si="13"/>
        <v>1.716566866267465E-2</v>
      </c>
      <c r="K113" s="2">
        <f t="shared" si="13"/>
        <v>2.6057240495514736E-2</v>
      </c>
    </row>
  </sheetData>
  <pageMargins left="0.7" right="0.7" top="0.75" bottom="0.75" header="0.3" footer="0.3"/>
  <drawing r:id="rId1"/>
  <legacyDrawing r:id="rId2"/>
  <extLst>
    <ext xmlns:x14="http://schemas.microsoft.com/office/spreadsheetml/2009/9/main" uri="{05C60535-1F16-4fd2-B633-F4F36F0B64E0}">
      <x14:sparklineGroups xmlns:xm="http://schemas.microsoft.com/office/excel/2006/main">
        <x14:sparklineGroup type="column" displayEmptyCellsAs="span" xr2:uid="{FED48CC9-8BFD-4AD0-A568-379C1B544E80}">
          <x14:colorSeries rgb="FF376092"/>
          <x14:colorNegative rgb="FFD00000"/>
          <x14:colorAxis rgb="FF000000"/>
          <x14:colorMarkers rgb="FFD00000"/>
          <x14:colorFirst rgb="FFD00000"/>
          <x14:colorLast rgb="FFD00000"/>
          <x14:colorHigh rgb="FFD00000"/>
          <x14:colorLow rgb="FFD00000"/>
          <x14:sparklines>
            <x14:sparkline>
              <xm:f>'NVDA financial statement'!B3:K3</xm:f>
              <xm:sqref>L3</xm:sqref>
            </x14:sparkline>
            <x14:sparkline>
              <xm:f>'NVDA financial statement'!B4:K4</xm:f>
              <xm:sqref>L4</xm:sqref>
            </x14:sparkline>
            <x14:sparkline>
              <xm:f>'NVDA financial statement'!B5:K5</xm:f>
              <xm:sqref>L5</xm:sqref>
            </x14:sparkline>
            <x14:sparkline>
              <xm:f>'NVDA financial statement'!B6:K6</xm:f>
              <xm:sqref>L6</xm:sqref>
            </x14:sparkline>
            <x14:sparkline>
              <xm:f>'NVDA financial statement'!B7:K7</xm:f>
              <xm:sqref>L7</xm:sqref>
            </x14:sparkline>
            <x14:sparkline>
              <xm:f>'NVDA financial statement'!B8:K8</xm:f>
              <xm:sqref>L8</xm:sqref>
            </x14:sparkline>
            <x14:sparkline>
              <xm:f>'NVDA financial statement'!B9:K9</xm:f>
              <xm:sqref>L9</xm:sqref>
            </x14:sparkline>
            <x14:sparkline>
              <xm:f>'NVDA financial statement'!B10:K10</xm:f>
              <xm:sqref>L10</xm:sqref>
            </x14:sparkline>
            <x14:sparkline>
              <xm:f>'NVDA financial statement'!B11:K11</xm:f>
              <xm:sqref>L11</xm:sqref>
            </x14:sparkline>
            <x14:sparkline>
              <xm:f>'NVDA financial statement'!B12:K12</xm:f>
              <xm:sqref>L12</xm:sqref>
            </x14:sparkline>
            <x14:sparkline>
              <xm:f>'NVDA financial statement'!B13:K13</xm:f>
              <xm:sqref>L13</xm:sqref>
            </x14:sparkline>
            <x14:sparkline>
              <xm:f>'NVDA financial statement'!B14:K14</xm:f>
              <xm:sqref>L14</xm:sqref>
            </x14:sparkline>
            <x14:sparkline>
              <xm:f>'NVDA financial statement'!B15:K15</xm:f>
              <xm:sqref>L15</xm:sqref>
            </x14:sparkline>
            <x14:sparkline>
              <xm:f>'NVDA financial statement'!B16:K16</xm:f>
              <xm:sqref>L16</xm:sqref>
            </x14:sparkline>
            <x14:sparkline>
              <xm:f>'NVDA financial statement'!B17:K17</xm:f>
              <xm:sqref>L17</xm:sqref>
            </x14:sparkline>
            <x14:sparkline>
              <xm:f>'NVDA financial statement'!B18:K18</xm:f>
              <xm:sqref>L18</xm:sqref>
            </x14:sparkline>
            <x14:sparkline>
              <xm:f>'NVDA financial statement'!B19:K19</xm:f>
              <xm:sqref>L19</xm:sqref>
            </x14:sparkline>
            <x14:sparkline>
              <xm:f>'NVDA financial statement'!B20:K20</xm:f>
              <xm:sqref>L20</xm:sqref>
            </x14:sparkline>
            <x14:sparkline>
              <xm:f>'NVDA financial statement'!B21:K21</xm:f>
              <xm:sqref>L21</xm:sqref>
            </x14:sparkline>
            <x14:sparkline>
              <xm:f>'NVDA financial statement'!B22:K22</xm:f>
              <xm:sqref>L22</xm:sqref>
            </x14:sparkline>
            <x14:sparkline>
              <xm:f>'NVDA financial statement'!B23:K23</xm:f>
              <xm:sqref>L23</xm:sqref>
            </x14:sparkline>
            <x14:sparkline>
              <xm:f>'NVDA financial statement'!B24:K24</xm:f>
              <xm:sqref>L24</xm:sqref>
            </x14:sparkline>
            <x14:sparkline>
              <xm:f>'NVDA financial statement'!B25:K25</xm:f>
              <xm:sqref>L25</xm:sqref>
            </x14:sparkline>
            <x14:sparkline>
              <xm:f>'NVDA financial statement'!B26:K26</xm:f>
              <xm:sqref>L26</xm:sqref>
            </x14:sparkline>
            <x14:sparkline>
              <xm:f>'NVDA financial statement'!B27:K27</xm:f>
              <xm:sqref>L27</xm:sqref>
            </x14:sparkline>
            <x14:sparkline>
              <xm:f>'NVDA financial statement'!B28:K28</xm:f>
              <xm:sqref>L28</xm:sqref>
            </x14:sparkline>
          </x14:sparklines>
        </x14:sparklineGroup>
        <x14:sparklineGroup type="column" displayEmptyCellsAs="span" xr2:uid="{7CEC3C30-7DA4-42E6-B34D-A46B81B19F6B}">
          <x14:colorSeries rgb="FF376092"/>
          <x14:colorNegative rgb="FFD00000"/>
          <x14:colorAxis rgb="FF000000"/>
          <x14:colorMarkers rgb="FFD00000"/>
          <x14:colorFirst rgb="FFD00000"/>
          <x14:colorLast rgb="FFD00000"/>
          <x14:colorHigh rgb="FFD00000"/>
          <x14:colorLow rgb="FFD00000"/>
          <x14:sparklines>
            <x14:sparkline>
              <xm:f>'NVDA financial statement'!B34:K34</xm:f>
              <xm:sqref>L34</xm:sqref>
            </x14:sparkline>
            <x14:sparkline>
              <xm:f>'NVDA financial statement'!B35:K35</xm:f>
              <xm:sqref>L35</xm:sqref>
            </x14:sparkline>
            <x14:sparkline>
              <xm:f>'NVDA financial statement'!B36:K36</xm:f>
              <xm:sqref>L36</xm:sqref>
            </x14:sparkline>
            <x14:sparkline>
              <xm:f>'NVDA financial statement'!B37:K37</xm:f>
              <xm:sqref>L37</xm:sqref>
            </x14:sparkline>
            <x14:sparkline>
              <xm:f>'NVDA financial statement'!B38:K38</xm:f>
              <xm:sqref>L38</xm:sqref>
            </x14:sparkline>
            <x14:sparkline>
              <xm:f>'NVDA financial statement'!B39:K39</xm:f>
              <xm:sqref>L39</xm:sqref>
            </x14:sparkline>
            <x14:sparkline>
              <xm:f>'NVDA financial statement'!B40:K40</xm:f>
              <xm:sqref>L40</xm:sqref>
            </x14:sparkline>
            <x14:sparkline>
              <xm:f>'NVDA financial statement'!B41:K41</xm:f>
              <xm:sqref>L41</xm:sqref>
            </x14:sparkline>
            <x14:sparkline>
              <xm:f>'NVDA financial statement'!B42:K42</xm:f>
              <xm:sqref>L42</xm:sqref>
            </x14:sparkline>
            <x14:sparkline>
              <xm:f>'NVDA financial statement'!B43:K43</xm:f>
              <xm:sqref>L43</xm:sqref>
            </x14:sparkline>
            <x14:sparkline>
              <xm:f>'NVDA financial statement'!B44:K44</xm:f>
              <xm:sqref>L44</xm:sqref>
            </x14:sparkline>
            <x14:sparkline>
              <xm:f>'NVDA financial statement'!B45:K45</xm:f>
              <xm:sqref>L45</xm:sqref>
            </x14:sparkline>
            <x14:sparkline>
              <xm:f>'NVDA financial statement'!B46:K46</xm:f>
              <xm:sqref>L46</xm:sqref>
            </x14:sparkline>
            <x14:sparkline>
              <xm:f>'NVDA financial statement'!B47:K47</xm:f>
              <xm:sqref>L47</xm:sqref>
            </x14:sparkline>
            <x14:sparkline>
              <xm:f>'NVDA financial statement'!B48:K48</xm:f>
              <xm:sqref>L48</xm:sqref>
            </x14:sparkline>
            <x14:sparkline>
              <xm:f>'NVDA financial statement'!B49:K49</xm:f>
              <xm:sqref>L49</xm:sqref>
            </x14:sparkline>
            <x14:sparkline>
              <xm:f>'NVDA financial statement'!B50:K50</xm:f>
              <xm:sqref>L50</xm:sqref>
            </x14:sparkline>
            <x14:sparkline>
              <xm:f>'NVDA financial statement'!B51:K51</xm:f>
              <xm:sqref>L51</xm:sqref>
            </x14:sparkline>
            <x14:sparkline>
              <xm:f>'NVDA financial statement'!B52:K52</xm:f>
              <xm:sqref>L52</xm:sqref>
            </x14:sparkline>
            <x14:sparkline>
              <xm:f>'NVDA financial statement'!B53:K53</xm:f>
              <xm:sqref>L53</xm:sqref>
            </x14:sparkline>
            <x14:sparkline>
              <xm:f>'NVDA financial statement'!B54:K54</xm:f>
              <xm:sqref>L54</xm:sqref>
            </x14:sparkline>
            <x14:sparkline>
              <xm:f>'NVDA financial statement'!B55:K55</xm:f>
              <xm:sqref>L55</xm:sqref>
            </x14:sparkline>
            <x14:sparkline>
              <xm:f>'NVDA financial statement'!B56:K56</xm:f>
              <xm:sqref>L56</xm:sqref>
            </x14:sparkline>
            <x14:sparkline>
              <xm:f>'NVDA financial statement'!B57:K57</xm:f>
              <xm:sqref>L57</xm:sqref>
            </x14:sparkline>
            <x14:sparkline>
              <xm:f>'NVDA financial statement'!B58:K58</xm:f>
              <xm:sqref>L58</xm:sqref>
            </x14:sparkline>
            <x14:sparkline>
              <xm:f>'NVDA financial statement'!B59:K59</xm:f>
              <xm:sqref>L59</xm:sqref>
            </x14:sparkline>
            <x14:sparkline>
              <xm:f>'NVDA financial statement'!B60:K60</xm:f>
              <xm:sqref>L60</xm:sqref>
            </x14:sparkline>
            <x14:sparkline>
              <xm:f>'NVDA financial statement'!B61:K61</xm:f>
              <xm:sqref>L61</xm:sqref>
            </x14:sparkline>
            <x14:sparkline>
              <xm:f>'NVDA financial statement'!B62:K62</xm:f>
              <xm:sqref>L62</xm:sqref>
            </x14:sparkline>
            <x14:sparkline>
              <xm:f>'NVDA financial statement'!B63:K63</xm:f>
              <xm:sqref>L63</xm:sqref>
            </x14:sparkline>
            <x14:sparkline>
              <xm:f>'NVDA financial statement'!B64:K64</xm:f>
              <xm:sqref>L64</xm:sqref>
            </x14:sparkline>
            <x14:sparkline>
              <xm:f>'NVDA financial statement'!B65:K65</xm:f>
              <xm:sqref>L65</xm:sqref>
            </x14:sparkline>
            <x14:sparkline>
              <xm:f>'NVDA financial statement'!B66:K66</xm:f>
              <xm:sqref>L66</xm:sqref>
            </x14:sparkline>
            <x14:sparkline>
              <xm:f>'NVDA financial statement'!B67:K67</xm:f>
              <xm:sqref>L67</xm:sqref>
            </x14:sparkline>
            <x14:sparkline>
              <xm:f>'NVDA financial statement'!B68:K68</xm:f>
              <xm:sqref>L68</xm:sqref>
            </x14:sparkline>
            <x14:sparkline>
              <xm:f>'NVDA financial statement'!B69:K69</xm:f>
              <xm:sqref>L69</xm:sqref>
            </x14:sparkline>
            <x14:sparkline>
              <xm:f>'NVDA financial statement'!B70:K70</xm:f>
              <xm:sqref>L70</xm:sqref>
            </x14:sparkline>
            <x14:sparkline>
              <xm:f>'NVDA financial statement'!B71:K71</xm:f>
              <xm:sqref>L71</xm:sqref>
            </x14:sparkline>
            <x14:sparkline>
              <xm:f>'NVDA financial statement'!B72:K72</xm:f>
              <xm:sqref>L72</xm:sqref>
            </x14:sparkline>
            <x14:sparkline>
              <xm:f>'NVDA financial statement'!B73:K73</xm:f>
              <xm:sqref>L73</xm:sqref>
            </x14:sparkline>
            <x14:sparkline>
              <xm:f>'NVDA financial statement'!B74:K74</xm:f>
              <xm:sqref>L74</xm:sqref>
            </x14:sparkline>
            <x14:sparkline>
              <xm:f>'NVDA financial statement'!B75:K75</xm:f>
              <xm:sqref>L75</xm:sqref>
            </x14:sparkline>
          </x14:sparklines>
        </x14:sparklineGroup>
        <x14:sparklineGroup type="column" displayEmptyCellsAs="span" xr2:uid="{C3D5687E-AE4A-4F9D-BE2F-3590F56568A5}">
          <x14:colorSeries rgb="FF376092"/>
          <x14:colorNegative rgb="FFD00000"/>
          <x14:colorAxis rgb="FF000000"/>
          <x14:colorMarkers rgb="FFD00000"/>
          <x14:colorFirst rgb="FFD00000"/>
          <x14:colorLast rgb="FFD00000"/>
          <x14:colorHigh rgb="FFD00000"/>
          <x14:colorLow rgb="FFD00000"/>
          <x14:sparklines>
            <x14:sparkline>
              <xm:f>'NVDA financial statement'!B76:K76</xm:f>
              <xm:sqref>L76</xm:sqref>
            </x14:sparkline>
            <x14:sparkline>
              <xm:f>'NVDA financial statement'!B77:K77</xm:f>
              <xm:sqref>L77</xm:sqref>
            </x14:sparkline>
          </x14:sparklines>
        </x14:sparklineGroup>
        <x14:sparklineGroup type="column" displayEmptyCellsAs="span" xr2:uid="{63649389-F8D9-455B-9B41-A3D66C0344C8}">
          <x14:colorSeries rgb="FF376092"/>
          <x14:colorNegative rgb="FFD00000"/>
          <x14:colorAxis rgb="FF000000"/>
          <x14:colorMarkers rgb="FFD00000"/>
          <x14:colorFirst rgb="FFD00000"/>
          <x14:colorLast rgb="FFD00000"/>
          <x14:colorHigh rgb="FFD00000"/>
          <x14:colorLow rgb="FFD00000"/>
          <x14:sparklines>
            <x14:sparkline>
              <xm:f>'NVDA financial statement'!B82:K82</xm:f>
              <xm:sqref>L82</xm:sqref>
            </x14:sparkline>
            <x14:sparkline>
              <xm:f>'NVDA financial statement'!B83:K83</xm:f>
              <xm:sqref>L83</xm:sqref>
            </x14:sparkline>
            <x14:sparkline>
              <xm:f>'NVDA financial statement'!B84:K84</xm:f>
              <xm:sqref>L84</xm:sqref>
            </x14:sparkline>
            <x14:sparkline>
              <xm:f>'NVDA financial statement'!B85:K85</xm:f>
              <xm:sqref>L85</xm:sqref>
            </x14:sparkline>
            <x14:sparkline>
              <xm:f>'NVDA financial statement'!B86:K86</xm:f>
              <xm:sqref>L86</xm:sqref>
            </x14:sparkline>
            <x14:sparkline>
              <xm:f>'NVDA financial statement'!B87:K87</xm:f>
              <xm:sqref>L87</xm:sqref>
            </x14:sparkline>
            <x14:sparkline>
              <xm:f>'NVDA financial statement'!B88:K88</xm:f>
              <xm:sqref>L88</xm:sqref>
            </x14:sparkline>
            <x14:sparkline>
              <xm:f>'NVDA financial statement'!B89:K89</xm:f>
              <xm:sqref>L89</xm:sqref>
            </x14:sparkline>
            <x14:sparkline>
              <xm:f>'NVDA financial statement'!B90:K90</xm:f>
              <xm:sqref>L90</xm:sqref>
            </x14:sparkline>
            <x14:sparkline>
              <xm:f>'NVDA financial statement'!B91:K91</xm:f>
              <xm:sqref>L91</xm:sqref>
            </x14:sparkline>
            <x14:sparkline>
              <xm:f>'NVDA financial statement'!B92:K92</xm:f>
              <xm:sqref>L92</xm:sqref>
            </x14:sparkline>
            <x14:sparkline>
              <xm:f>'NVDA financial statement'!B93:K93</xm:f>
              <xm:sqref>L93</xm:sqref>
            </x14:sparkline>
            <x14:sparkline>
              <xm:f>'NVDA financial statement'!B94:K94</xm:f>
              <xm:sqref>L94</xm:sqref>
            </x14:sparkline>
            <x14:sparkline>
              <xm:f>'NVDA financial statement'!B95:K95</xm:f>
              <xm:sqref>L95</xm:sqref>
            </x14:sparkline>
            <x14:sparkline>
              <xm:f>'NVDA financial statement'!B96:K96</xm:f>
              <xm:sqref>L96</xm:sqref>
            </x14:sparkline>
            <x14:sparkline>
              <xm:f>'NVDA financial statement'!B97:K97</xm:f>
              <xm:sqref>L97</xm:sqref>
            </x14:sparkline>
            <x14:sparkline>
              <xm:f>'NVDA financial statement'!B98:K98</xm:f>
              <xm:sqref>L98</xm:sqref>
            </x14:sparkline>
            <x14:sparkline>
              <xm:f>'NVDA financial statement'!B99:K99</xm:f>
              <xm:sqref>L99</xm:sqref>
            </x14:sparkline>
            <x14:sparkline>
              <xm:f>'NVDA financial statement'!B100:K100</xm:f>
              <xm:sqref>L100</xm:sqref>
            </x14:sparkline>
            <x14:sparkline>
              <xm:f>'NVDA financial statement'!B101:K101</xm:f>
              <xm:sqref>L101</xm:sqref>
            </x14:sparkline>
            <x14:sparkline>
              <xm:f>'NVDA financial statement'!B102:K102</xm:f>
              <xm:sqref>L102</xm:sqref>
            </x14:sparkline>
            <x14:sparkline>
              <xm:f>'NVDA financial statement'!B103:K103</xm:f>
              <xm:sqref>L103</xm:sqref>
            </x14:sparkline>
            <x14:sparkline>
              <xm:f>'NVDA financial statement'!B104:K104</xm:f>
              <xm:sqref>L104</xm:sqref>
            </x14:sparkline>
            <x14:sparkline>
              <xm:f>'NVDA financial statement'!B105:K105</xm:f>
              <xm:sqref>L105</xm:sqref>
            </x14:sparkline>
            <x14:sparkline>
              <xm:f>'NVDA financial statement'!B106:K106</xm:f>
              <xm:sqref>L106</xm:sqref>
            </x14:sparkline>
            <x14:sparkline>
              <xm:f>'NVDA financial statement'!B107:K107</xm:f>
              <xm:sqref>L107</xm:sqref>
            </x14:sparkline>
            <x14:sparkline>
              <xm:f>'NVDA financial statement'!B108:K108</xm:f>
              <xm:sqref>L108</xm:sqref>
            </x14:sparkline>
            <x14:sparkline>
              <xm:f>'NVDA financial statement'!B109:K109</xm:f>
              <xm:sqref>L109</xm:sqref>
            </x14:sparkline>
            <x14:sparkline>
              <xm:f>'NVDA financial statement'!B110:K110</xm:f>
              <xm:sqref>L110</xm:sqref>
            </x14:sparkline>
            <x14:sparkline>
              <xm:f>'NVDA financial statement'!B111:K111</xm:f>
              <xm:sqref>L111</xm:sqref>
            </x14:sparkline>
            <x14:sparkline>
              <xm:f>'NVDA financial statement'!B112:K112</xm:f>
              <xm:sqref>L112</xm:sqref>
            </x14:sparkline>
          </x14:sparklines>
        </x14:sparklineGroup>
      </x14:sparklineGroups>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19</vt:i4>
      </vt:variant>
    </vt:vector>
  </HeadingPairs>
  <TitlesOfParts>
    <vt:vector size="19" baseType="lpstr">
      <vt:lpstr>GDP</vt:lpstr>
      <vt:lpstr>Research</vt:lpstr>
      <vt:lpstr>Valuation doubts</vt:lpstr>
      <vt:lpstr>NVDA cash flowQ </vt:lpstr>
      <vt:lpstr>AAPL cash flowQ</vt:lpstr>
      <vt:lpstr>MSFT cash flowQ</vt:lpstr>
      <vt:lpstr>EPS koyfin</vt:lpstr>
      <vt:lpstr>NVDA financial data</vt:lpstr>
      <vt:lpstr>NVDA financial statement</vt:lpstr>
      <vt:lpstr>SPX avg data</vt:lpstr>
      <vt:lpstr>AAPL financial data</vt:lpstr>
      <vt:lpstr>AAPL financial statement</vt:lpstr>
      <vt:lpstr>MSFT financial data</vt:lpstr>
      <vt:lpstr>MSFT financial statement</vt:lpstr>
      <vt:lpstr>holdings</vt:lpstr>
      <vt:lpstr>Stock Price</vt:lpstr>
      <vt:lpstr>sector</vt:lpstr>
      <vt:lpstr>market cap</vt:lpstr>
      <vt:lpstr>source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Matteo Ferniani</dc:creator>
  <cp:lastModifiedBy>Matteo Ferniani</cp:lastModifiedBy>
  <dcterms:created xsi:type="dcterms:W3CDTF">2024-09-21T08:16:48Z</dcterms:created>
  <dcterms:modified xsi:type="dcterms:W3CDTF">2024-10-30T00:35:27Z</dcterms:modified>
</cp:coreProperties>
</file>